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11640" activeTab="1"/>
  </bookViews>
  <sheets>
    <sheet name="Resumen" sheetId="1" r:id="rId1"/>
    <sheet name="Evaluación SCI" sheetId="2" r:id="rId2"/>
    <sheet name="Hoja1" sheetId="3" r:id="rId3"/>
  </sheets>
  <definedNames>
    <definedName name="_xlfn.AGGREGATE" hidden="1">#NAME?</definedName>
    <definedName name="_xlnm.Print_Area" localSheetId="1">'Evaluación SCI'!$A$1:$J$118</definedName>
  </definedNames>
  <calcPr fullCalcOnLoad="1"/>
</workbook>
</file>

<file path=xl/sharedStrings.xml><?xml version="1.0" encoding="utf-8"?>
<sst xmlns="http://schemas.openxmlformats.org/spreadsheetml/2006/main" count="315" uniqueCount="265">
  <si>
    <t xml:space="preserve">Existen sistemas de información que canalizan la información que se genera a nivel institucional y la administran adecuadamente para su posterior utilización? </t>
  </si>
  <si>
    <t xml:space="preserve">Los Sistemas de Información son utilizados por los Servidores Públicos para cumplir de manera eficiente sus responsabilidades en relación con la función de la Entidad? </t>
  </si>
  <si>
    <t xml:space="preserve">Los Servidores Públicos conocen los Sistemas de Información que posee la Entidad? </t>
  </si>
  <si>
    <t xml:space="preserve">La información generada por los Sistemas de Información cumple con los parámetros de calidad requeridos? </t>
  </si>
  <si>
    <t xml:space="preserve">Están establecidas  las responsabilidades de comunicación interna que cada Servidor Público tiene con los demás Servidores para el ejercicio de sus cargos? </t>
  </si>
  <si>
    <t xml:space="preserve">Son pertinentes y oportunos los procesos de divulgación de los propósitos, estrategias, planes, políticas y manera de llevarlos a cabo? </t>
  </si>
  <si>
    <t>Las partes interesadas adquieren comprensión sobre los propósitos de la Entidad a partir de los procesos de comunicación interna?</t>
  </si>
  <si>
    <t xml:space="preserve">Se evalúa la utilidad, oportunidad y confiabilidad de la información que ha de ser comunicada a los públicos externos? </t>
  </si>
  <si>
    <t xml:space="preserve">Los procesos de Rendición de la Cuenta a los organismos de control del Estado son pertinentes y oportunos? </t>
  </si>
  <si>
    <t xml:space="preserve">Se difunden los mecanismos e instrumentos utilizados para la realización de la Autoevaluación del Control? </t>
  </si>
  <si>
    <t xml:space="preserve">Los servidores de la Entidad comprenden los propósitos, metodologías e instrumentos requeridos para la Autoevaluación del Control? </t>
  </si>
  <si>
    <t>Las fuentes de información e instrumentos utilizados para la Autoevaluación del Control son pertinentes?.</t>
  </si>
  <si>
    <t>Existe representación de todos los servidores en la realización de la Autoevaluación del Control?</t>
  </si>
  <si>
    <t xml:space="preserve">Se cumplen los objetivos, principios y fundamentos del Sistema de Control Interno en la Entidad? </t>
  </si>
  <si>
    <t xml:space="preserve">Se generan observaciones de Control Interno a los directivos de las áreas sobre las deficiencias significativas que requieren especial atención por parte de ellos? </t>
  </si>
  <si>
    <t xml:space="preserve">Se cuenta con métodos, procedimientos y herramientas que apoyen los procesos de evaluación independiente? </t>
  </si>
  <si>
    <t xml:space="preserve">En los procesos de auditoria se incorpora la planeación, ejecución, elaboración de informes y seguimiento? </t>
  </si>
  <si>
    <t xml:space="preserve">Se definen acuerdos sobre las acciones de mejoramiento con las diferentes áreas de la Entidad? </t>
  </si>
  <si>
    <t xml:space="preserve">La Entidad elabora anualmente un Plan de Mejoramiento Institucional? </t>
  </si>
  <si>
    <t xml:space="preserve">El Plan de Mejoramiento Institucional contempla las recomendaciones de mejoramiento generadas por la Evaluación Independiente del Sistema de Control Interno? </t>
  </si>
  <si>
    <t>El Plan de Mejoramiento Institucional contempla las recomendaciones emitidas por el órgano de Control Fiscal competente?</t>
  </si>
  <si>
    <t xml:space="preserve">El Plan de Mejoramiento Institucional contempla niveles de responsabilidad, términos de ejecución y recursos? </t>
  </si>
  <si>
    <t xml:space="preserve">Los servidores públicos de la Entidad conocen el Plan de Mejoramiento Institucional? </t>
  </si>
  <si>
    <t xml:space="preserve">Existe coherencia entre los Planes de Mejoramiento por procesos y la función específica encargada a cada área organizacional de la Entidad? </t>
  </si>
  <si>
    <t xml:space="preserve">Los Servidores Públicos de la Dependencia conocen el Plan de Mejoramiento por procesos de su área? </t>
  </si>
  <si>
    <t>ACUERDOS, COMPROMISOS O PROTOCOLOS ÉTICOS:</t>
  </si>
  <si>
    <t xml:space="preserve">Existe un Código o Documento orientador de los Acuerdos, Compromisos o Protocolos Éticos? </t>
  </si>
  <si>
    <t>Los Acuerdos Éticos operan en las relaciones con los funcionarios y con las diferentes partes interesadas internas y externas?</t>
  </si>
  <si>
    <t>La Entidad tiene mecanismos para detectar violaciones a los Acuerdos Éticos?</t>
  </si>
  <si>
    <t>DESARROLLO DEL TALENTO HUMANO:</t>
  </si>
  <si>
    <t>Existen perfiles para cada uno de los cargos?</t>
  </si>
  <si>
    <t>Las políticas y procedimientos de Desarrollo del Talento Humano son difundidas y conocidas en todos los niveles de la Entidad?</t>
  </si>
  <si>
    <t>Elabora la entidad los Planes y Programas Estratégicos y Operativos en cumplimiento de la normatividad existente?</t>
  </si>
  <si>
    <t>Existe compromiso de la alta dirección con la ejecución de los planes y programas requeridos para el cumplimiento de la función constitucional y legal de la Entidad?</t>
  </si>
  <si>
    <t>Los Planes y Programas son divulgados a los diferentes públicos internos y externos que tienen relación con la Entidad?</t>
  </si>
  <si>
    <t>MODELO DE OPERACIÓN POR PROCESOS:</t>
  </si>
  <si>
    <t>La Entidad basa su gestión en un Modelo de Operación por Procesos?</t>
  </si>
  <si>
    <t>ESTRUCTURA ORGANIZACIONAL:</t>
  </si>
  <si>
    <t>Existe coherencia y armonía de la estructura organizacional con el Modelo de Operación por procesos de la Entidad?</t>
  </si>
  <si>
    <t>Existen manuales que detallen actividades secuenciales que se requieren para el ejercicio de cada uno de los cargos?</t>
  </si>
  <si>
    <t>La Estructura Organizacional permite y facilita el cumplimiento de los objetivos contenidos en los Planes y Programas de la Entidad?</t>
  </si>
  <si>
    <t>IDENTIFICACIÓN DE RIESGOS:</t>
  </si>
  <si>
    <t>La metodología de Identificación de Riesgos se aplica en todos los niveles que conforman el Modelo de Operación por Procesos de la Entidad?</t>
  </si>
  <si>
    <t>Se definen en forma precisa los efectos de cada riesgo en el Modelo de Operación (mapa de procesos) donde éste podría materializarse?</t>
  </si>
  <si>
    <t>Se identifican y describen de forma precisa las causas de los riesgos?</t>
  </si>
  <si>
    <t>Se aplica la metodología de Análisis de Riesgos en todos los niveles que conforman el Modelo de Operación por Procesos (mapa de procesos) de la Entidad?</t>
  </si>
  <si>
    <t>Se encuentran bien definidos los criterios para determinar la gravedad de los riesgos?</t>
  </si>
  <si>
    <t>Es coherente la evaluación de riesgos con la realidad de la Entidad?</t>
  </si>
  <si>
    <t>La metodología de Valoración de Riesgos se aplica en todos los niveles que conforman el Modelo de Operación (mapa de procesos) de la Entidad?</t>
  </si>
  <si>
    <t>La Valoración de Riesgos favorece el cumplimiento de objetivos de los demás elementos constitutivos del componente Administración de Riesgos?</t>
  </si>
  <si>
    <t>POLÍTICAS DE ADMINISTRACIÓN DE RIESGOS:</t>
  </si>
  <si>
    <t>Todos los servidores conocen y entienden las Políticas de Operación? .</t>
  </si>
  <si>
    <t xml:space="preserve">Las Políticas de Operación son aplicadas en todos los niveles y por parte de todos los servidores de la Entidad? </t>
  </si>
  <si>
    <t>Las Políticas de Administración de Riesgos son coherentes con los lineamientos normativos y legales que rigen a la Entidad?</t>
  </si>
  <si>
    <t xml:space="preserve">Las Políticas de Administración de Riesgos se adaptan a las características y naturaleza de la Entidad y contemplan los posibles riesgos a que puede estar sujeta su gestión? </t>
  </si>
  <si>
    <t xml:space="preserve">La alta dirección está comprometida con la definición y acatamiento de las Políticas de Administración de Riesgos? </t>
  </si>
  <si>
    <t xml:space="preserve">Las Políticas de Administración de Riesgos se aplican en todos los niveles y por parte de todos los Servidores Públicos de la Entidad? </t>
  </si>
  <si>
    <t xml:space="preserve">Existen parámetros que obligan a la revisión periódica de las Políticas de Administración de Riesgos y su adaptación a las diferentes circunstancias que puede atravesar la Entidad? </t>
  </si>
  <si>
    <t xml:space="preserve">Existe coherencia entre el diseño de indicadores de resultado y los objetivos definidos en los Planes y Programas de la Entidad? </t>
  </si>
  <si>
    <t xml:space="preserve">Existe coherencia entre el diseño de los indicadores que miden el desempeño de los Servidores Públicos y las políticas y prácticas definidas en Desarrollo del Talento Humano? </t>
  </si>
  <si>
    <t>Existe coherencia en el diseño de los indicadores que miden el desempeño de los Servidores Públicos con los objetivos y resultados del Proceso al que se encuentra asignado? .</t>
  </si>
  <si>
    <t>Existe coherencia entre las Políticas de Operación y las Políticas de Administración de Riesgos?  .</t>
  </si>
  <si>
    <t>Políticas de Operación</t>
  </si>
  <si>
    <t>MÓDULO DE PLANEACIÓN Y GESTIÓN</t>
  </si>
  <si>
    <t>Desarrollo del Talento Humano</t>
  </si>
  <si>
    <t>Planes, Programas y Proyectos</t>
  </si>
  <si>
    <t>Modelo de Operación por Procesos</t>
  </si>
  <si>
    <t>Estructura Organizacional</t>
  </si>
  <si>
    <t>Indicadores de Gestión</t>
  </si>
  <si>
    <t>MÓDULO DE EVALUACIÓN Y SEGUIMIENTO</t>
  </si>
  <si>
    <t>Auditoría Interna</t>
  </si>
  <si>
    <t>Plan de Mejoramiento</t>
  </si>
  <si>
    <t>EJE TRANSVERSAL INFORMACIÓN Y COMUNICACIÓN</t>
  </si>
  <si>
    <t xml:space="preserve"> MÓDULO DE CONTROL DE PLANEACIÓN Y GESTIÓN</t>
  </si>
  <si>
    <t>COMPONENTE DIRECCIONAMIENTO ESTRATÉGICO</t>
  </si>
  <si>
    <t xml:space="preserve">PLANES PROGRAMAS Y PROYECTOS </t>
  </si>
  <si>
    <t xml:space="preserve">INDICADORES DE GESTION  </t>
  </si>
  <si>
    <t>POLITICAS DE OPERACIÓN</t>
  </si>
  <si>
    <t>COMPONENTE DE ADMINISTRACION DEL RIESGO</t>
  </si>
  <si>
    <t xml:space="preserve"> MÓDULO DE EVALUACIÓN Y SEGUIMIENTO</t>
  </si>
  <si>
    <t>COMPONENTE AUTOEVALUACIÓN INSTITUCIONAL</t>
  </si>
  <si>
    <t>Autoevaluación del Control y Gestión</t>
  </si>
  <si>
    <t>COMPONENTE AUDITORÍA INTERNA</t>
  </si>
  <si>
    <t>COMPONENTE PLANES DE MEJORAMIENTO</t>
  </si>
  <si>
    <t>ANÁLISIS DEL RIESGO y VALORACIÓN DEL RIESGO</t>
  </si>
  <si>
    <t>Las diferentes instancias de la Entidad le dan un apropiado manejo a los Medios de Comunicación? .</t>
  </si>
  <si>
    <t>COMPONENTE TALENTO HUMANO</t>
  </si>
  <si>
    <t>COMPONENTE DIRECCIONAMIENTO ESTRATEGICO</t>
  </si>
  <si>
    <t xml:space="preserve">ESTADO DEL SISTEMA DE CONTROL INTERNO </t>
  </si>
  <si>
    <t>COMPONENTES</t>
  </si>
  <si>
    <t>MÓDULOS</t>
  </si>
  <si>
    <t>OPERANDO</t>
  </si>
  <si>
    <t>DOCUMENTADO</t>
  </si>
  <si>
    <t>RECOMENDACIONES</t>
  </si>
  <si>
    <t>Los servidores conocen los Acuerdos, Compromisos o Protocolos Éticos?</t>
  </si>
  <si>
    <t xml:space="preserve"> EJE TRANSVERSAL
 INFORMACIÓN Y COMUNICACIÓN</t>
  </si>
  <si>
    <t>Existen políticas y Plan de Bienestar Social?</t>
  </si>
  <si>
    <t>Publicado</t>
  </si>
  <si>
    <t xml:space="preserve"> EVALUACION</t>
  </si>
  <si>
    <t>Elaborado por</t>
  </si>
  <si>
    <r>
      <t>Nota</t>
    </r>
    <r>
      <rPr>
        <sz val="9"/>
        <rFont val="Arial"/>
        <family val="2"/>
      </rPr>
      <t>: Para una mayor información referente a este documento comunicarse con el responsable de la elaboración.</t>
    </r>
  </si>
  <si>
    <t>No se cumple = 1     
Se cumple insatisfactoriamente = 2
Se cumple aceptablemente = 3  
Se cumple en alto grado =4   
Se cumple plenamente = 5</t>
  </si>
  <si>
    <t>La Estructura Organizacional está adaptada a las necesidades cambiantes del entorno y evaluación contingencia de los aspectos externos (estabilidad, complejidad, diversidad y hostilidad)?</t>
  </si>
  <si>
    <t>Existen Plan de Capacitación Institucional y políticas de capacitación?</t>
  </si>
  <si>
    <t>Los servidores públicos conocen y están comprometidos con los Planes y Programas pertinentes para el desarrollo de su función?</t>
  </si>
  <si>
    <t>Se presentan los informes de control interno a la alta dirección?</t>
  </si>
  <si>
    <t>Acuerdos,  Compromisos y Protocolos Éticos</t>
  </si>
  <si>
    <t>ELEMENTOS</t>
  </si>
  <si>
    <t>Políticas de Administración de Riesgos</t>
  </si>
  <si>
    <t>Identificación de Riesgos</t>
  </si>
  <si>
    <t>Análisis del Riesgo y Valoración del Riesgo</t>
  </si>
  <si>
    <t>No se cumple = 1     Se cumple insatisfactoriamente = 2 Se cumple aceptablemente = 3  Se cumple en alto grado =4   se cumple plenamente = 5</t>
  </si>
  <si>
    <t>RESUMEN EVALUACIÓN DEL SISTEMA DE CONTROL INTERNO</t>
  </si>
  <si>
    <t>Aprobado por</t>
  </si>
  <si>
    <t>El Modelo de Operación contiene la definición de macro procesos estratégicos, misionales y de apoyo?</t>
  </si>
  <si>
    <t xml:space="preserve">Existe coherencia entre el diseño de indicadores y los objetivos de los Macro procesos y procesos del Modelo de operación (mapa de procesos) ? </t>
  </si>
  <si>
    <t>Se describen adecuadamente cada uno de los riesgos que afectan el desempeño de los macro procesos, procesos, subprocesos y actividades?</t>
  </si>
  <si>
    <t>Existe coherencia entre los criterios utilizados para priorizar los macro procesos, procesos, subprocesos, actividades y sus respectivos riesgos?</t>
  </si>
  <si>
    <t xml:space="preserve">El Plan de Mejoramiento Institucional involucra las acciones de Mejoramiento a nivel de Macro proceso, Procesos, Subprocesos derivados de la Autoevaluación por área organizacional? </t>
  </si>
  <si>
    <t>Jefe Oficina de Control Interno</t>
  </si>
  <si>
    <t xml:space="preserve">Formalizar e implementar mecanismos o instrumentos de autoevaluación desde y por las áreas y grupos de trabajo
</t>
  </si>
  <si>
    <t>SITUACION Y ACCIONES EN EL CUATRIMESTRE</t>
  </si>
  <si>
    <t>Identificar  riesgos por objetivos  institucionales</t>
  </si>
  <si>
    <t>La estructura organizacional corresponde con los  proyectos de la entidad</t>
  </si>
  <si>
    <t>Existen políticas y procedimientos que permiten la ejecución de los procesos de selección, inducción, re inducción, capacitación y evaluación del desempeño?</t>
  </si>
  <si>
    <t xml:space="preserve">Utilizar canales de difusión de las políticas y procedimientos de talento humano de manera que sean reconocidas por todos </t>
  </si>
  <si>
    <t>Adecuar los mapas de riesgos con la identificación clara y precisa de cada riesgo</t>
  </si>
  <si>
    <t>Capacitar a los servidores en técnicas causa efecto</t>
  </si>
  <si>
    <t xml:space="preserve">Capacitar a los servidores en administración de riesgos </t>
  </si>
  <si>
    <t>Utilizar técnicas  de análisis de datos  para la toma de decisiones.</t>
  </si>
  <si>
    <t xml:space="preserve">Las reuniones a nivel de área se realizan con todos los involucrados en los procedimientos y/o proyectos </t>
  </si>
  <si>
    <t xml:space="preserve">El Plan de Mejoramiento Institucional no  incluye  las acciones  de mejora en ejecución como resultado  de la autoevaluación ya que esta no se documenta en planes de mejoramiento </t>
  </si>
  <si>
    <t>Documentar las acciones de mejora que se comprometen en las reuniones de mejora de procesos por áreas y remitirlas  a la Oficina de Control Interno para la inclusión en el Plan de Mejoramiento Institucional.</t>
  </si>
  <si>
    <t xml:space="preserve">Capacitar a los servidores en análisis de causas raíz para efectos de implementar acciones efectivas. </t>
  </si>
  <si>
    <t xml:space="preserve">Socializar el plan de mejoramiento entre todos los servidores de cada área según responsabilidades </t>
  </si>
  <si>
    <t>Dado que las auditorias son a procesos y/o proyectos y estos se ejecutan por  las áreas correspondientes , existe coherencia en los hallazgos realizados con las funciones de las áreas</t>
  </si>
  <si>
    <t xml:space="preserve">Documentar las políticas de información interna y socializarlas a los servidores de la entidad </t>
  </si>
  <si>
    <t>Las responsabilidades de información interservidores públicos del IDIGER no están documentadas aunque se conocen por cada uno.</t>
  </si>
  <si>
    <t>Los planes y programas son comunicados a los servidores públicos según sus funciones.</t>
  </si>
  <si>
    <t xml:space="preserve">Socializar los  planes y programas a todos los servidores dado que  aunque la entidad tiene una estructura funcional compartimental funciona como un sistema a través de los procesos </t>
  </si>
  <si>
    <t xml:space="preserve">Establecer indicadores de utilidad, oportunidad y confiabilidad de la comunicación con públicos externos </t>
  </si>
  <si>
    <t xml:space="preserve">Diana Constanza Ramírez Ardila </t>
  </si>
  <si>
    <t>ANÁLISIS DEL RIESGO Y VALORACIÓN DEL RIESGO</t>
  </si>
  <si>
    <t>AUDITORIA INTERNA</t>
  </si>
  <si>
    <t>PLAN DE MEJORAMIENTO</t>
  </si>
  <si>
    <t>INFORMACION Y COMUNICACIÓN</t>
  </si>
  <si>
    <t>AUTOEVALUACION Y CONTROL DE GESTION</t>
  </si>
  <si>
    <t xml:space="preserve">Establecer  estándares de cargue de información </t>
  </si>
  <si>
    <t>La estructura organizacional esta conformada por una planta global que permite realizar los movimientos necesarios ante los cambios inesperados o requeridos de hecho con el nuevo plan de desarrollo se reorganizaron y reubicaron grupos de trabajo de acuerdo a los requerimientos del Plan y de la Entidad para su ejecución .</t>
  </si>
  <si>
    <t xml:space="preserve">Las políticas de operación se aplican por aprendizaje en el puesto de trabajo </t>
  </si>
  <si>
    <t>No se utiliza técnicas de análisis de causas, para el análisis de riesgos documentando la percepción de la posible causa del riesgo o primera causa.</t>
  </si>
  <si>
    <t>Capacitar a los servidores en metodologías de análisis de causas</t>
  </si>
  <si>
    <t>Actualizar los procedimientos inmediatamente  se producen cambios en las actividades o estructura.
Ejecutar los planes de mejoramiento para efectos de la mejora continua de los procesos y procedimientos y consecuentemente de los productos y servicios asociados</t>
  </si>
  <si>
    <t xml:space="preserve">Con los nuevos procesos de induccion y reinduccion se propone socialzar para el empoderamiento las politicas de operación   </t>
  </si>
  <si>
    <t>Establecer un cronograma de inducciones y reinducciones</t>
  </si>
  <si>
    <t>Establecer  taxativamente la coherencia entre las  políticas de administración de riesgos y la nueva plataforma estrategica</t>
  </si>
  <si>
    <t xml:space="preserve">No se evidencia una política especifica o explicita  de riesgos para administrar los riesgos  que podrían afectar aspectos institucionales en lo operativo, ambiental, seguridad y salud en el trabajo y  de corrupción </t>
  </si>
  <si>
    <t>Explicitar  las políticas de riesgos adaptándolas al entorno interno y externo de la entidad</t>
  </si>
  <si>
    <t>Establecer un cronograma para actualizar mapas de riesgos  previa formulacion de la politica de administracion de riesgos</t>
  </si>
  <si>
    <t xml:space="preserve">Se dientifican los riesgos con todos los responsables de los procedimientos </t>
  </si>
  <si>
    <t>Establcer  participativamente las políticas de administración de riesgos entre todos los servidores públicos del IDIGER por cuanto son la primera línea de defensa en la materialización del riesgo</t>
  </si>
  <si>
    <t>Establcer responsabilidades en el seguimiento a riesgos</t>
  </si>
  <si>
    <t>Las fuentes de información para las reuniones de seguimiento por las áreas provienen de los ejecutores de los  procesos  priorizando la informacion descriptiva sobre la analítica.</t>
  </si>
  <si>
    <t>Utilizar los resultados de auditoria como insumo parala mejora continua</t>
  </si>
  <si>
    <t xml:space="preserve">Los informes de auditoria y de seguimientos   se remiten a la Alta Dirección </t>
  </si>
  <si>
    <t>El  Plan de mejoramiento únicamente es conocido en cada área por el responsable de entregar información de seguimiento, lo cual se evidencia en los seguimientos realizados por la Oficina de Control Interno.
La Oficina de Control Interno ha recomendado se involucre a todos los que realizan actividades dentro de los procedimientos para efectos que el plan de mejoramiento sea formulado por todos con responsabilidad de todos</t>
  </si>
  <si>
    <t>El  Plan de mejoramiento es conocido en cada área por el responsable de entregar información de seguimiento, lo cual se evidencia en los seguimientos realizados por la Oficina de Control Interno.
La Oficina de Control Interno ha recomendado se involucre a todos los que realizan actividades dentro de los procedimientos para efectos que el plan de mejoramiento sea formulado por todos con responsabilidad de todos</t>
  </si>
  <si>
    <t xml:space="preserve">  
Los procesos y procedimientos se actualizaran en el segundo semestre de acuerdo con la nueva plataforma estrategica. Los riesgos se identifican para cada procedimiento</t>
  </si>
  <si>
    <t xml:space="preserve">Establecer un cronograma para la actualizacion de procesos y procedimientos </t>
  </si>
  <si>
    <t>Ninguna</t>
  </si>
  <si>
    <t xml:space="preserve">Tomar las decisiones con base en indicadores </t>
  </si>
  <si>
    <t>Realizar actividades de socialización a todos los funcionarios de la ejecución y cumplimiento de los Proyectos y metas  dado que la entidad es un sistema interrelacionado.</t>
  </si>
  <si>
    <t>El Mapa de Procesos contempla los macro procesos estratégicos, misionales y de apoyo</t>
  </si>
  <si>
    <t>El modelo de operación por procesos de la Entidad guarda coherencia con el despliegue de la Ley 1523 (Política Nacional de Gestión del Riesgo de Desastres), así mismo, la estructura organizacional guarda coherencia con este modelo. Las subdirecciones existentes se encuentran alineadas con el modelo de operación por procesos, debido a que cada subdirección responde a las líneas de  conocimiento, reducción del riesgo, y manejo de desastres, adicional a los procesos estratégicos, de apoyo y de evaluación gestión.
Sin embargo, el grupo de respuesta a Emergencias tiene una estructura organizacional funcional, en la que se identifican niveles de responsabilidad y autoridad, y a partir de la cual se generan procesos de interrelación con otros grupos funcionales con el fin de atender de manera integral los incidentes, emergencias y desastres presentados en la ciudad de Bogotá; esta estructura se ha consolidado a partir de las necesidades identificadas durante la coordinación de emergencias presentadas en el Distrito, no obstante dicha estructura de funcionamiento no se encuentra asociada o documentada en el procedimiento: Coordinación de la Respuesta Integral a Emergencias y Desastres CAE-PD-05 Versión 5, ni en ningún documento del SGI, dispuesto en el mapa de proceso de la entidad, lo que pone en riesgo su implementación, control y que se generen cambios sin ninguna trazabilidad</t>
  </si>
  <si>
    <t>Existen procedimientos que describen las actividades que se deben desarrollar en cada uno de los procesos, sin embargo en las auditorias se evidencian procedimientos desactualizados:
PROCEDIMIENTO DE ASISTENCIA TÉCNICA GAR-PD-01 2013 VERSIÓN 3 DESACTUALIZADO
PROCEDIMEINTO DE TRANSPORTE VERTICAL DESACTUALIZADO</t>
  </si>
  <si>
    <t>Actualizar los  procedimientos del sistema inmediatamente se generen cambios en las actividades, estrucrtura o en la normatividad</t>
  </si>
  <si>
    <t>Los indicadores formulados para los nuevos proyectos son indicadores de objetivo e indicadores de producto . 62 indicadores.</t>
  </si>
  <si>
    <t>Implementar indicadores de efectividad o impacto para los proyectos
realizar el seguimiento a indicadores en tiempo real para que sean instrumento de toma de decisiones.</t>
  </si>
  <si>
    <t>Realizar el reporte de forma oportuna de los indicadores de gestión de los procesos, que sirva para la toma de decisiones</t>
  </si>
  <si>
    <t>Los días 31 de marzo, 3 y 7 de abril de los corrientes 80 funcionarios de la entidad participaron en la capacitación de sistemas tipo de evaluación de desempeño laboral que dictó el Departamento Administrativo del Servicio Civil.</t>
  </si>
  <si>
    <t>Se proyecto la Resolución de Evaluación de la Gestión de los Empleados Provisionales</t>
  </si>
  <si>
    <t>Se definieron indicadores de proceso y procedimientos. Se esta realizando la medición de los indicadores de gestión de los procesos.</t>
  </si>
  <si>
    <t>Adoptar e Implementar la Resolución de Evaluación de Gestión de los Empleados Provisonales definida por el DAFP.</t>
  </si>
  <si>
    <t>Continuar con la actualización de riesgos en forma dinámica  y realizar la respectiva publicación.</t>
  </si>
  <si>
    <t>Revisar  los criterios de calificación de impacto y  frecuencia de los mapas de riesgos de la entidad, preferiblemente utilizando información de materialización en los casos que se disponga de información.</t>
  </si>
  <si>
    <t>Los informes de auditoria se remiten a Dirección y a las áreas responsables para revisan y formulación de acciones de mejora 
Se realizan reuniones periódicas por áreas para verificar avances  y asignar tareas y actividades pero no se generan compromisos mediante actas u otros instrumentos 
Los instrumentos de Plan de acción y los respectivos resultados no se encuentran publicados para conocimiento de los servidores y retroalimentación</t>
  </si>
  <si>
    <t xml:space="preserve">Informar al servidor   qué se espera de él para poder ejecutar adecuadamente sus actividades para que pueda determinar sus puntos de ruptura y establlecer accciones correctivas y preventivas para la mejora continua </t>
  </si>
  <si>
    <t>Fortalecer la competencia de los coordinadores de grupo en habilidades gerenciales y de liderazgo.</t>
  </si>
  <si>
    <t>Fomentar el mecanismo de Quejas en los casos que se presente incumplimiento de algún valor Etico.
Realizar seguimiento al Mapa de Riesgos Institucional que incluye riesgos de corrupción por parte de las dependencias.
Es importante  Alinear la identificacion de riesgos de corrupcion con los objetivos estrategicos de la entidad</t>
  </si>
  <si>
    <t>Ejecutar la actividades definidas en el Programa de Bienestar Institucional en las fechas establecidas.</t>
  </si>
  <si>
    <t>Divulgar periodicamente a todos los funcionarios el estado del Plan de Mejorameinto Institucional</t>
  </si>
  <si>
    <t>RESULTADO DE LA EVALUACIÓN DEL SISTEMA DE CONTROL INTERNO</t>
  </si>
  <si>
    <t>CONCLUSIÓN :4.2</t>
  </si>
  <si>
    <r>
      <t xml:space="preserve">INFORME
PORMENORIZADO DEL ESTADO DE  CONTROL INTERNO DEL INSTITUTO MUNICIPAL DE TRANSITO Y TRANSPORTE DE SOLEDAD
OFICINA DE CONTROL INTERNO
Periodo Evaluado: MARZO de 2018 a JUNIO  de 2018
</t>
    </r>
    <r>
      <rPr>
        <sz val="16"/>
        <rFont val="Arial"/>
        <family val="2"/>
      </rPr>
      <t xml:space="preserve">Artículo 9 de la Ley 1474 de 2011 </t>
    </r>
  </si>
  <si>
    <t>EVALUACION DEL SISTEMA DE CONTROL INTERNO DEL IMTTRASOL</t>
  </si>
  <si>
    <t>CALIFICACIÓN 
ACTUAL
MARZO DE 2018 A JUNIO DE 2018</t>
  </si>
  <si>
    <t>Actualizar la Resolución mediante la cual se  adopta el Código de Ética y se crea el Comité de Ética.</t>
  </si>
  <si>
    <t>Se debe publicar el còdigo de ètica   del    IMTTRASOL  en  la pàgina Web de la entidad.</t>
  </si>
  <si>
    <t>DIANA MARCELA PEDRAZA ORTIZ</t>
  </si>
  <si>
    <t>Jefe Oficina Control Interno</t>
  </si>
  <si>
    <t>Con el fin de reforzar los valores éticos  en el IMTTRASOL  se debe mejorar las relaciones interpersonales,  realizar campañas de  socialización del protocolo ético con el personal del Instituto.</t>
  </si>
  <si>
    <t>Los Acuerdos éticos  se deben socializar para que cada servidor publico del IMTTRASOL se apropie de ellos y sean aplicados en la gestion publica que realizarn</t>
  </si>
  <si>
    <t>Realizar actividades de socialización del Código de Ética para la apropiación de los principios y valores éticos  de la entidad por los servidores públicos del IMTTRASOL.</t>
  </si>
  <si>
    <t>Efectuar actividades de socialización del Código de Ética para la apropiación de los principios y valores éticos  de la entidad por los servidores públicos del IMTTRASOL</t>
  </si>
  <si>
    <t>La entidad esta realizando mesas de trabajo para la construccióndel del plan anticorrupción y el mapa de riesgos de corrupción pues atualmente se venia implementando uno desactualizado y es importante  realizar ajustes a los mismos.</t>
  </si>
  <si>
    <t xml:space="preserve">
Se tienen definidos los perfiles  y requisitos de los cargos que conforman la planta de personal mediante,  Acuerdo N° 001 de 2018 la Junta Directiva del IMTTRASOL adopta el Manual Especificos de funciones y competencias laborales 
</t>
  </si>
  <si>
    <t>Se debe entregar a cada funcionario en el momento de tomar posesión en el cargo.</t>
  </si>
  <si>
    <t>Para tal efecto es indispensabel la Implementación del manual de induccion y reinduccion y evaluar el impacto o apropiación del conocimiento por parte del Servidor Público.
Expedir la resolución del Instrumento para la Evaluación de la Gestión de los Funcionarios Provisionales. 
Iniciar la fase de definición de Plan de Trabajo para la Evaluación de la Gestión de los Funcionarios Provisionales</t>
  </si>
  <si>
    <t>Establecer disposiciones y directrices que orienten las actividades de inducción a todos los funcionarios que ingresan a la Entidad y de reinducción para los funcionarios antiguos, en virtud de los cambios producidos en materia organizacional.</t>
  </si>
  <si>
    <t xml:space="preserve">1. el plan de capacitaciones se construyó  conjuntamente de acuerdo a las necesidades de cada dependencia, se debe empezar implementar lo acordado en dicho plan.
</t>
  </si>
  <si>
    <t>realizar cronograma de capacitación para dar aplicabilidad.</t>
  </si>
  <si>
    <t xml:space="preserve">1,  En cumplimiento al plan de capacitaciones se realizó evento para la celebración del día del agente de tránsito.
</t>
  </si>
  <si>
    <t>se socializará las políticas adoptadas en el el aréa de talento humano.</t>
  </si>
  <si>
    <t>La alta dirección realiza seguimiento con una periodicidad de cada 15 días con el fin de verificar  la ejecucion de los proyectos mediante Comité Coodinador de Control Interno  la Toma de decisiones frente a las modificaciones  radica en la Alta Dirección</t>
  </si>
  <si>
    <t>Los proyectos que ejcuta el IMTTRASOL se conocen  los servidores  del nivel asesor y profesional  en estricta relacion con las funciones u obligaciones que realizan.</t>
  </si>
  <si>
    <t>publicación en la pagina web, para difundir  a nivel interno y externo  los Planes, Programas y Proyectos de la Entidad para que la comunidad y servidores puedan retroalimentar el informe de gestión.</t>
  </si>
  <si>
    <t>cada aréa cuenta con su plan de acción, sin embargo en el aréa de talento humano se encuentra pendiente la adopción de los siguientes planes:
1. plan de trabajo anual de seguirdad y salud en el trabajo
2,plan anual de vacantes.
3, plan anual de adquisiciones
4,plan anticorrupción y de atención al ciudadano
5, plan estratégico de tecnologías de la información
6,plan anual de vacantes.</t>
  </si>
  <si>
    <t>Realizar seguimiento a metas en tiempo real  para que sean instrumento para la toma de decisiones.
Implementar los planes faltantes en la entidad.</t>
  </si>
  <si>
    <t>El IMTTRASOL mediante mesas de trabajo se encuentra construyendo la politica  de administracion de riesgos partiendo de definir el apetito de riesgos identificados los riesgos de los objetivos estrateticos y de los procesos y procedimientos que permiten alcanzar esos objetivos estrategicos.</t>
  </si>
  <si>
    <t>La alta dirección esta enfocada en liderar una politica de administracion de riesgos y para ello planea utilizar el talento humano de cada jefatura para la implementación de una política de riesgo.</t>
  </si>
  <si>
    <t xml:space="preserve">se esta implementando  las matrices de riesgos donde se encuentran casillas para el seguimiento a riesgos sin embargo estas no se utilizan lo cual no permite revisar la politica en esta materia </t>
  </si>
  <si>
    <t>La actualización de los riesgos se realizan por los responsables de los procedimientos con apoyo de la Oficina Asesora de Planeación. En este cuatrimestre se ha iniciado con la implementación de la matriz de riesgo.</t>
  </si>
  <si>
    <t>La entidad no cuenta con la descripción de riesgos, mapa de riesgos, solo se maneja en el aréa de contratación los riesgos previsibles en la etapa contractual y postcontractual.</t>
  </si>
  <si>
    <t xml:space="preserve">La Entidad no cuenta con Mapa de Riesgos Institucional que incluya los riesgos asociados a cada uno de los proceso, incluidos los de corrupción:
</t>
  </si>
  <si>
    <t xml:space="preserve">Implementar y realizar seguimiento y monitoreo a los   mapas de Riesgos por parte de los responsables de los procesos primera línea de defensa, </t>
  </si>
  <si>
    <t xml:space="preserve">Se viene realizando los mapas de riesgos de la Entidad, específicamente relacionadas con desactualización, desconocimiento y otras relacionadas con inclusión de riesgos no identificados en las matrices de riesgos de los procesos evaluados mediante  auditoria. interna </t>
  </si>
  <si>
    <t xml:space="preserve">Al no tener mapa de riesgo  definido no se logra, identificar la causa el riesgo y la consecuencia </t>
  </si>
  <si>
    <t>no se ha podido realizar evaluación de riesgos, por carencia de mapa de riesgos</t>
  </si>
  <si>
    <t xml:space="preserve">adoptar mapa de riesgos </t>
  </si>
  <si>
    <t>La Guía de Riesgos de la entidad no esta implementada, se debe realizar bajos los lineamientos 
de la  guía de riesgos del DAFP.</t>
  </si>
  <si>
    <t>Capacitar a los servidores en administración de riesos.
Efectuar la guía de riesgos.</t>
  </si>
  <si>
    <t>existe los manuales, pero carece de identificación de riesgos dentro de los procesos</t>
  </si>
  <si>
    <t>La valoración  de riesgos se debe realizar  siguendo los lineamientos establecidos por el DAFP pero en su aplicación existe desviaciones respecto a las valoraciones por cuanto no se utiliza datos estadísticos para cualificar  y calificar.</t>
  </si>
  <si>
    <t>La entidadad cuenta con softwares que sirven de apoyo a la gestión de la entidad tales como: correo institucional, Civitrans Tránsito, Civitrans Contravensiones, Publisoft, Qmovil.</t>
  </si>
  <si>
    <t>realizar capacitaciones de actualización del uso de los softwares.</t>
  </si>
  <si>
    <t>Los planes y programas  no estan publicados en  web de la entidad.</t>
  </si>
  <si>
    <t>Se cuenta con un Manual de Procesos, el cual no ha sido socializado y por ende no se le esta dando aplicabilidad.</t>
  </si>
  <si>
    <t>se debe manejar los canales de comunicación como la pagina web de la entidad que sirve para la dar información interna como externa.</t>
  </si>
  <si>
    <t>actualizar la página web de la entidad</t>
  </si>
  <si>
    <t>Mediante los informes de Auditoria y Seguimiento se realiza observaciones y recomendaciones a la alta direccion sobre las deficiencias que requieren especial atencion en el Sistema de Control Interno.</t>
  </si>
  <si>
    <t>Se debe fortalecer  la cultura de Autocontrol aplicandose tanto en la Entidad , como en los grupos de trabajo y en las personas por  lo cual  su funcionamiento no es  efectivo</t>
  </si>
  <si>
    <t xml:space="preserve">Los principios de control interno s ecumplen de esta manera
1. Autocontrol: los servidores lo aplican pero no lo documentan totalmente
2. Autorregulación: la entidad  revisa y actualiza en la mayoria de sus casos los procesos y normas internas 
3. Autogestión: la entidad desarrolla su mision de acuerdo a la Consitucion y la Ley
</t>
  </si>
  <si>
    <t>Cumplir con los cronogramas del plan de auditoria y aprobación de estos dos insumos.</t>
  </si>
  <si>
    <t>se esta creando el Código de ética del auditor y el manual de procedimientos de auditoria interna con el fin de ser presentada al cómite de coordinación de control interno.
- Así mismo se presento y aprobo plan de auditoría para la vigencia 2018.</t>
  </si>
  <si>
    <t>para dar cumplimiento a los liniemientos que rigen la auditoria interna</t>
  </si>
  <si>
    <t>someter aprobación el código de etica y el manual de auditoría.</t>
  </si>
  <si>
    <t>fortalecer la competencia de los Servidores Públicos para la realización de planes de mejoramiento.</t>
  </si>
  <si>
    <t>Los sistemas de información se conocen, pero no se le da  aplicabilidad en su totalidad a las funciones que trae cada software.</t>
  </si>
  <si>
    <t>Los servidores públicos del IMTTRASOL conocen los sistemas de información si embargp se hace mecesario implementar algunos cambios al software de CIVITRANS para que facilite la labor del personal de IMTTRASOL.</t>
  </si>
  <si>
    <t>Ajustar en el corto plazo el software de Civitrans</t>
  </si>
  <si>
    <t>Actualización a los comandos de Civitrans</t>
  </si>
  <si>
    <t>los software implementados  cumplen con las politicas de calidad exigidas por la normatividad.</t>
  </si>
  <si>
    <t>una vez realizada las auditoria interna se implementan plans de mejoramiento el cual se socializa con los responsables de los procesos.</t>
  </si>
  <si>
    <t xml:space="preserve">Existe para cada vigencia  el Plan de mejoramiento institucional el cual consolida todas las acciones que se formular a partir de las diferentes fuentes, el plan de mejoramiento es un instrumento dinámico que se actualiza con cada resultado de auditoria y en cada seguimiento </t>
  </si>
  <si>
    <t xml:space="preserve">El Plan de Mejoramiento contempla las recomendaciones generadas por la Evaluación que realiza la Oficina de Control Interno.  </t>
  </si>
  <si>
    <t>socializar plan de mejoramiento a cada uno de  responsables de area .</t>
  </si>
  <si>
    <t>En el Plan de mejoramiento se encuentran los hallazgos evidenciados por la Contraloría Municipal de Soledad resultado de las auditorias realizadas por el ente de control  fiscal, en el proceso de auditoria se tiene presente realizar revisiones.</t>
  </si>
  <si>
    <t>El formato Plan de Mejoramiento incluye columnas para responsables , fecha de inicio y terminación de  las acciones.</t>
  </si>
  <si>
    <t>Incluir una columna para recursos en el formato plan de mejoramiento y socilalizar con los servidores del IMTTRASOL.</t>
  </si>
  <si>
    <t xml:space="preserve">La Oficina de Control Interno en el informe semestral de correspondencia  establece indicadores de oportunidad de la respuesta por  grupos de trabajo, se tiene carencia en la contestación de los oficios como consecuencia se ha recepciondo un total de 176 tutelas por vulneración al derecho de petición </t>
  </si>
  <si>
    <t>La comunicación interna no es fluida falta que</t>
  </si>
  <si>
    <t>utilizar mejor los canales de comunicación.</t>
  </si>
  <si>
    <t>se ha presentado  informes tardios, es importante tener presente las fechas indicadas por los organismos de control.</t>
  </si>
  <si>
    <t>Definir otros mecanismos de Rendición de Cuentas a la Ciudadania adicionales o complementarios a la anual.</t>
  </si>
  <si>
    <r>
      <rPr>
        <b/>
        <sz val="10"/>
        <rFont val="Arial"/>
        <family val="2"/>
      </rPr>
      <t>CONCLUSIÓN GENERAL</t>
    </r>
    <r>
      <rPr>
        <sz val="10"/>
        <rFont val="Arial"/>
        <family val="2"/>
      </rPr>
      <t xml:space="preserve">
el Sistema de Control Interno obtuvo una calificación final de 4.2  sobre 5, alcanzado  un nivel de madurez ACEPTABLE y evidenciándose una mejora notable frente al  cuatrimestre anterior que fue de</t>
    </r>
    <r>
      <rPr>
        <sz val="10"/>
        <color indexed="10"/>
        <rFont val="Arial"/>
        <family val="2"/>
      </rPr>
      <t xml:space="preserve"> </t>
    </r>
    <r>
      <rPr>
        <sz val="10"/>
        <rFont val="Arial"/>
        <family val="2"/>
      </rPr>
      <t>4,1.</t>
    </r>
    <r>
      <rPr>
        <sz val="10"/>
        <color indexed="10"/>
        <rFont val="Arial"/>
        <family val="2"/>
      </rPr>
      <t xml:space="preserve"> </t>
    </r>
    <r>
      <rPr>
        <sz val="10"/>
        <rFont val="Arial"/>
        <family val="2"/>
      </rPr>
      <t xml:space="preserve">
Esta mejora se fundamenta principalmente en   la ejecución  de los planes de capacitación y bienestar, la creacion de los modulos de induccion y reinduccion y el mayor compromiso con los planes de mejoramiento.
La  mejora en los  componentes y elementos del sistema da una seguridad razonable  para alcanzar  los objetivos institucionales permitiendo  atender efectivamente las necesidades de sus usuarios internos y externos cuyo avance  se dinamizara a partir de la mejora en la admnistracion de riesgos y de la autoevaluación en cada área y grupos de trabajo
De acuerdo con la evaluación es importante fortalecer los elementos y componentes con calificación más baja:
COMPONENTE                                                                    ELEMENTO                                                                                 CALIFICACIÓN
COMPONENTE DE ADMINISTRACION DEL RIESGO          Políticas de Administración de Riesgos                    2,8
COMPONENTE DIRECCIONAMIENTO ESTRATEGICO     Indicadores de Gestión                                                        3,5                                                    
COMPONENTE DE ADMINISTRACION DEL RIESGO          Análisis del Riesgo y Valoración del Riesgo            2,2        
Un tema fundamental para el l Sistema de Control Interno es la administración de riesgos  la cual requiere mayor esfuerzo por parte de los líderes de los procesos, en el seguimiento a los riesgos, y la materializacion  Lo anterior sin dejar de lado el tema de indicadores, ya que, si bien es cierto que es importante el seguimiento y medición de las metas y de los  proyectos también lo es la medición de la gestión por proceso y de desempeño individual 
</t>
    </r>
  </si>
</sst>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000"/>
    <numFmt numFmtId="182" formatCode="0.000000"/>
    <numFmt numFmtId="183" formatCode="0.00000"/>
    <numFmt numFmtId="184" formatCode="0.0000"/>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00000"/>
  </numFmts>
  <fonts count="69">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6"/>
      <name val="Arial"/>
      <family val="2"/>
    </font>
    <font>
      <b/>
      <sz val="22"/>
      <name val="Arial"/>
      <family val="2"/>
    </font>
    <font>
      <sz val="22"/>
      <name val="Arial"/>
      <family val="2"/>
    </font>
    <font>
      <sz val="14"/>
      <name val="Arial"/>
      <family val="2"/>
    </font>
    <font>
      <b/>
      <sz val="8"/>
      <name val="Arial"/>
      <family val="2"/>
    </font>
    <font>
      <sz val="9"/>
      <name val="Arial"/>
      <family val="2"/>
    </font>
    <font>
      <sz val="16"/>
      <name val="Arial"/>
      <family val="2"/>
    </font>
    <font>
      <sz val="11"/>
      <name val="Arial"/>
      <family val="2"/>
    </font>
    <font>
      <b/>
      <sz val="26"/>
      <name val="Arial"/>
      <family val="2"/>
    </font>
    <font>
      <b/>
      <sz val="20"/>
      <name val="Arial"/>
      <family val="2"/>
    </font>
    <font>
      <b/>
      <sz val="11"/>
      <name val="Arial"/>
      <family val="2"/>
    </font>
    <font>
      <sz val="9.5"/>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Arial"/>
      <family val="2"/>
    </font>
    <font>
      <b/>
      <sz val="10"/>
      <color indexed="17"/>
      <name val="Arial"/>
      <family val="2"/>
    </font>
    <font>
      <sz val="10"/>
      <color indexed="14"/>
      <name val="Calibri"/>
      <family val="2"/>
    </font>
    <font>
      <sz val="10"/>
      <name val="Calibri"/>
      <family val="2"/>
    </font>
    <font>
      <b/>
      <sz val="11"/>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1"/>
      <color rgb="FF000000"/>
      <name val="Calibri"/>
      <family val="2"/>
    </font>
    <font>
      <b/>
      <sz val="11"/>
      <color rgb="FF000000"/>
      <name val="Calibri"/>
      <family val="2"/>
    </font>
    <font>
      <b/>
      <sz val="10"/>
      <color rgb="FF006100"/>
      <name val="Arial"/>
      <family val="2"/>
    </font>
    <font>
      <sz val="10"/>
      <color rgb="FF9C0006"/>
      <name val="Calibri"/>
      <family val="2"/>
    </font>
    <font>
      <b/>
      <sz val="11"/>
      <color rgb="FF000000"/>
      <name val="Arial"/>
      <family val="2"/>
    </font>
    <font>
      <sz val="10"/>
      <color rgb="FF000000"/>
      <name val="Arial"/>
      <family val="2"/>
    </font>
    <font>
      <b/>
      <sz val="10"/>
      <color rgb="FF00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theme="0" tint="-0.1499900072813034"/>
        <bgColor indexed="64"/>
      </patternFill>
    </fill>
    <fill>
      <patternFill patternType="solid">
        <fgColor rgb="FFD9D9D9"/>
        <bgColor indexed="64"/>
      </patternFill>
    </fill>
    <fill>
      <patternFill patternType="solid">
        <fgColor rgb="FF00B0F0"/>
        <bgColor indexed="64"/>
      </patternFill>
    </fill>
    <fill>
      <patternFill patternType="solid">
        <fgColor rgb="FF92D050"/>
        <bgColor indexed="64"/>
      </patternFill>
    </fill>
    <fill>
      <patternFill patternType="solid">
        <fgColor theme="3" tint="0.5999900102615356"/>
        <bgColor indexed="64"/>
      </patternFill>
    </fill>
    <fill>
      <patternFill patternType="solid">
        <fgColor theme="3" tint="0.3999800086021423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style="thin"/>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20"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45">
    <xf numFmtId="0" fontId="0" fillId="0" borderId="0" xfId="0" applyAlignment="1">
      <alignment/>
    </xf>
    <xf numFmtId="0" fontId="0" fillId="0" borderId="0" xfId="0" applyAlignment="1">
      <alignment horizontal="center"/>
    </xf>
    <xf numFmtId="0" fontId="0" fillId="32" borderId="10" xfId="0" applyFont="1" applyFill="1" applyBorder="1" applyAlignment="1" applyProtection="1">
      <alignment horizontal="center" vertical="center" wrapText="1"/>
      <protection locked="0"/>
    </xf>
    <xf numFmtId="0" fontId="0" fillId="32"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Alignment="1">
      <alignment horizontal="justify"/>
    </xf>
    <xf numFmtId="0" fontId="0" fillId="0" borderId="0" xfId="0" applyAlignment="1">
      <alignment horizontal="justify" textRotation="90"/>
    </xf>
    <xf numFmtId="0" fontId="9" fillId="0" borderId="0" xfId="0" applyFont="1" applyAlignment="1">
      <alignment horizontal="justify"/>
    </xf>
    <xf numFmtId="0" fontId="10" fillId="0" borderId="0" xfId="0" applyFont="1" applyAlignment="1">
      <alignment horizontal="justify"/>
    </xf>
    <xf numFmtId="0" fontId="0" fillId="32" borderId="11" xfId="0" applyFont="1" applyFill="1" applyBorder="1" applyAlignment="1">
      <alignment horizontal="justify" vertical="center" wrapText="1"/>
    </xf>
    <xf numFmtId="0" fontId="0" fillId="32" borderId="11" xfId="0" applyFont="1" applyFill="1" applyBorder="1" applyAlignment="1" applyProtection="1">
      <alignment horizontal="center" vertical="center" wrapText="1"/>
      <protection locked="0"/>
    </xf>
    <xf numFmtId="0" fontId="0" fillId="32" borderId="0" xfId="0" applyFill="1" applyAlignment="1">
      <alignment/>
    </xf>
    <xf numFmtId="0" fontId="61" fillId="32" borderId="10" xfId="0" applyFont="1" applyFill="1" applyBorder="1" applyAlignment="1">
      <alignment horizontal="left" vertical="center" wrapText="1"/>
    </xf>
    <xf numFmtId="0" fontId="62" fillId="32" borderId="10" xfId="0" applyFont="1" applyFill="1" applyBorder="1" applyAlignment="1">
      <alignment horizontal="left" vertical="center" wrapText="1"/>
    </xf>
    <xf numFmtId="185" fontId="62" fillId="32" borderId="10" xfId="0" applyNumberFormat="1" applyFont="1" applyFill="1" applyBorder="1" applyAlignment="1">
      <alignment horizontal="center" vertical="center" wrapText="1"/>
    </xf>
    <xf numFmtId="0" fontId="3" fillId="32" borderId="0" xfId="0" applyFont="1" applyFill="1" applyAlignment="1">
      <alignment horizontal="left"/>
    </xf>
    <xf numFmtId="0" fontId="0" fillId="32" borderId="0" xfId="0" applyFill="1" applyAlignment="1">
      <alignment horizontal="center"/>
    </xf>
    <xf numFmtId="0" fontId="0" fillId="32" borderId="0" xfId="0" applyFill="1" applyBorder="1" applyAlignment="1">
      <alignment/>
    </xf>
    <xf numFmtId="185" fontId="61" fillId="32" borderId="12" xfId="0" applyNumberFormat="1" applyFont="1" applyFill="1" applyBorder="1" applyAlignment="1">
      <alignment horizontal="center" vertical="center" wrapText="1"/>
    </xf>
    <xf numFmtId="185" fontId="62" fillId="32" borderId="13" xfId="0" applyNumberFormat="1" applyFont="1" applyFill="1" applyBorder="1" applyAlignment="1">
      <alignment horizontal="center" vertical="center"/>
    </xf>
    <xf numFmtId="185" fontId="63" fillId="33" borderId="14" xfId="0" applyNumberFormat="1" applyFont="1" applyFill="1" applyBorder="1" applyAlignment="1">
      <alignment horizontal="center" vertical="center"/>
    </xf>
    <xf numFmtId="9" fontId="2" fillId="34" borderId="10" xfId="0" applyNumberFormat="1" applyFont="1" applyFill="1" applyBorder="1" applyAlignment="1">
      <alignment horizontal="center" vertical="center"/>
    </xf>
    <xf numFmtId="0" fontId="11" fillId="34" borderId="15" xfId="0" applyFont="1" applyFill="1" applyBorder="1" applyAlignment="1">
      <alignment horizontal="center" vertical="center" textRotation="90"/>
    </xf>
    <xf numFmtId="0" fontId="11" fillId="34" borderId="16" xfId="0" applyFont="1" applyFill="1" applyBorder="1" applyAlignment="1">
      <alignment horizontal="center" vertical="center" textRotation="90"/>
    </xf>
    <xf numFmtId="0" fontId="0" fillId="0" borderId="10"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2" fontId="0" fillId="0" borderId="0" xfId="0" applyNumberFormat="1" applyAlignment="1">
      <alignment horizontal="justify"/>
    </xf>
    <xf numFmtId="185" fontId="7" fillId="35" borderId="10" xfId="0" applyNumberFormat="1" applyFont="1" applyFill="1" applyBorder="1" applyAlignment="1">
      <alignment horizontal="center" vertical="center" wrapText="1"/>
    </xf>
    <xf numFmtId="0" fontId="14" fillId="0" borderId="0" xfId="0" applyFont="1" applyAlignment="1">
      <alignment horizontal="justify"/>
    </xf>
    <xf numFmtId="0" fontId="2" fillId="34" borderId="16" xfId="0" applyFont="1" applyFill="1" applyBorder="1" applyAlignment="1">
      <alignment horizontal="center" vertical="center" wrapText="1"/>
    </xf>
    <xf numFmtId="185" fontId="16" fillId="35" borderId="18" xfId="0" applyNumberFormat="1" applyFont="1" applyFill="1" applyBorder="1" applyAlignment="1">
      <alignment horizontal="center" vertical="center" wrapText="1"/>
    </xf>
    <xf numFmtId="2" fontId="1" fillId="36" borderId="10" xfId="0" applyNumberFormat="1" applyFont="1" applyFill="1" applyBorder="1" applyAlignment="1">
      <alignment horizontal="center" vertical="center" wrapText="1"/>
    </xf>
    <xf numFmtId="0" fontId="0" fillId="32" borderId="10" xfId="0" applyFont="1" applyFill="1" applyBorder="1" applyAlignment="1" applyProtection="1">
      <alignment horizontal="justify" vertical="center" wrapText="1"/>
      <protection locked="0"/>
    </xf>
    <xf numFmtId="185" fontId="1" fillId="37" borderId="10" xfId="0" applyNumberFormat="1" applyFont="1" applyFill="1" applyBorder="1" applyAlignment="1">
      <alignment horizontal="center" vertical="center" wrapText="1"/>
    </xf>
    <xf numFmtId="0" fontId="0" fillId="36" borderId="10"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justify" vertical="center" wrapText="1"/>
      <protection locked="0"/>
    </xf>
    <xf numFmtId="0" fontId="0" fillId="32" borderId="12" xfId="0" applyFont="1" applyFill="1" applyBorder="1" applyAlignment="1" applyProtection="1">
      <alignment horizontal="justify" vertical="center" wrapText="1"/>
      <protection locked="0"/>
    </xf>
    <xf numFmtId="185" fontId="64" fillId="33" borderId="10" xfId="33" applyNumberFormat="1" applyFont="1" applyFill="1" applyBorder="1" applyAlignment="1">
      <alignment horizontal="center" vertical="center" wrapText="1"/>
    </xf>
    <xf numFmtId="185" fontId="1" fillId="37" borderId="11" xfId="0" applyNumberFormat="1" applyFont="1" applyFill="1" applyBorder="1" applyAlignment="1">
      <alignment horizontal="center" vertical="center" wrapText="1"/>
    </xf>
    <xf numFmtId="0" fontId="65" fillId="29" borderId="10" xfId="47" applyFont="1" applyBorder="1" applyAlignment="1" applyProtection="1">
      <alignment horizontal="center" vertical="center" wrapText="1"/>
      <protection locked="0"/>
    </xf>
    <xf numFmtId="185" fontId="1" fillId="37" borderId="16" xfId="0" applyNumberFormat="1" applyFont="1" applyFill="1" applyBorder="1" applyAlignment="1">
      <alignment horizontal="center" vertical="center" wrapText="1"/>
    </xf>
    <xf numFmtId="0" fontId="0" fillId="32" borderId="19" xfId="0" applyFont="1" applyFill="1" applyBorder="1" applyAlignment="1" applyProtection="1">
      <alignment horizontal="center" vertical="center" wrapText="1"/>
      <protection locked="0"/>
    </xf>
    <xf numFmtId="0" fontId="0" fillId="32" borderId="20" xfId="0" applyFont="1" applyFill="1" applyBorder="1" applyAlignment="1" applyProtection="1">
      <alignment horizontal="center" vertical="center" wrapText="1"/>
      <protection locked="0"/>
    </xf>
    <xf numFmtId="0" fontId="40" fillId="30" borderId="19" xfId="52" applyFont="1" applyBorder="1" applyAlignment="1" applyProtection="1">
      <alignment horizontal="center" vertical="center" wrapText="1"/>
      <protection locked="0"/>
    </xf>
    <xf numFmtId="0" fontId="0" fillId="0" borderId="17" xfId="0" applyFont="1" applyBorder="1" applyAlignment="1">
      <alignment horizontal="justify" vertical="center"/>
    </xf>
    <xf numFmtId="185" fontId="0" fillId="32" borderId="12" xfId="0" applyNumberFormat="1" applyFont="1" applyFill="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14" fillId="0" borderId="22" xfId="0" applyFont="1" applyBorder="1" applyAlignment="1">
      <alignment horizontal="justify"/>
    </xf>
    <xf numFmtId="0" fontId="14" fillId="0" borderId="23" xfId="0" applyFont="1" applyBorder="1" applyAlignment="1">
      <alignment horizontal="justify"/>
    </xf>
    <xf numFmtId="0" fontId="17" fillId="0" borderId="22" xfId="0" applyFont="1" applyBorder="1" applyAlignment="1">
      <alignment vertical="center"/>
    </xf>
    <xf numFmtId="0" fontId="1" fillId="37" borderId="10" xfId="0" applyFont="1" applyFill="1" applyBorder="1" applyAlignment="1">
      <alignment vertical="center" wrapText="1"/>
    </xf>
    <xf numFmtId="0" fontId="1" fillId="37" borderId="17" xfId="0" applyFont="1" applyFill="1" applyBorder="1" applyAlignment="1">
      <alignment vertical="center" wrapText="1"/>
    </xf>
    <xf numFmtId="0" fontId="18" fillId="0" borderId="0" xfId="0" applyFont="1" applyAlignment="1">
      <alignment vertical="center" wrapText="1"/>
    </xf>
    <xf numFmtId="0" fontId="0" fillId="0" borderId="12" xfId="0" applyFont="1" applyFill="1" applyBorder="1" applyAlignment="1" applyProtection="1">
      <alignment horizontal="justify" vertical="center" wrapText="1"/>
      <protection locked="0"/>
    </xf>
    <xf numFmtId="0" fontId="0" fillId="32" borderId="11" xfId="0" applyFont="1" applyFill="1" applyBorder="1" applyAlignment="1" applyProtection="1">
      <alignment horizontal="center" vertical="center" wrapText="1"/>
      <protection locked="0"/>
    </xf>
    <xf numFmtId="0" fontId="0" fillId="32" borderId="11"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3" xfId="0" applyFont="1" applyFill="1" applyBorder="1" applyAlignment="1" applyProtection="1">
      <alignment horizontal="center" vertical="center" wrapText="1"/>
      <protection locked="0"/>
    </xf>
    <xf numFmtId="185" fontId="0" fillId="32" borderId="24" xfId="0" applyNumberFormat="1" applyFont="1" applyFill="1" applyBorder="1" applyAlignment="1">
      <alignment horizontal="center" vertical="center" wrapText="1"/>
    </xf>
    <xf numFmtId="185" fontId="1" fillId="33" borderId="25" xfId="0" applyNumberFormat="1" applyFont="1" applyFill="1" applyBorder="1" applyAlignment="1">
      <alignment horizontal="center" vertical="center" wrapText="1"/>
    </xf>
    <xf numFmtId="0" fontId="0" fillId="32" borderId="12" xfId="0" applyFont="1" applyFill="1" applyBorder="1" applyAlignment="1" applyProtection="1">
      <alignment horizontal="justify" vertical="center" wrapText="1"/>
      <protection locked="0"/>
    </xf>
    <xf numFmtId="0" fontId="0" fillId="32" borderId="10" xfId="0" applyFont="1" applyFill="1" applyBorder="1" applyAlignment="1" applyProtection="1">
      <alignment horizontal="justify" vertical="center" wrapText="1"/>
      <protection locked="0"/>
    </xf>
    <xf numFmtId="0" fontId="0" fillId="23" borderId="10"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justify" vertical="top" wrapText="1"/>
      <protection locked="0"/>
    </xf>
    <xf numFmtId="0" fontId="0" fillId="32" borderId="17" xfId="0" applyFont="1" applyFill="1" applyBorder="1" applyAlignment="1" applyProtection="1">
      <alignment horizontal="justify" vertical="center" wrapText="1"/>
      <protection locked="0"/>
    </xf>
    <xf numFmtId="0" fontId="0" fillId="32" borderId="12" xfId="0" applyFont="1" applyFill="1" applyBorder="1" applyAlignment="1" applyProtection="1">
      <alignment horizontal="justify" vertical="center" wrapText="1"/>
      <protection locked="0"/>
    </xf>
    <xf numFmtId="0" fontId="0" fillId="32" borderId="10" xfId="0" applyFont="1" applyFill="1" applyBorder="1" applyAlignment="1" applyProtection="1">
      <alignment horizontal="justify" vertical="center" wrapText="1"/>
      <protection locked="0"/>
    </xf>
    <xf numFmtId="0" fontId="0" fillId="32" borderId="26" xfId="0" applyFont="1" applyFill="1" applyBorder="1" applyAlignment="1" applyProtection="1">
      <alignment horizontal="justify" vertical="center" wrapText="1"/>
      <protection locked="0"/>
    </xf>
    <xf numFmtId="0" fontId="0" fillId="32" borderId="10" xfId="0" applyFont="1" applyFill="1" applyBorder="1" applyAlignment="1" applyProtection="1">
      <alignment horizontal="justify" vertical="top" wrapText="1"/>
      <protection locked="0"/>
    </xf>
    <xf numFmtId="0" fontId="0" fillId="32" borderId="17" xfId="0" applyFont="1" applyFill="1" applyBorder="1" applyAlignment="1" applyProtection="1">
      <alignment horizontal="left" vertical="center" wrapText="1"/>
      <protection locked="0"/>
    </xf>
    <xf numFmtId="0" fontId="0" fillId="32" borderId="18" xfId="0" applyFont="1" applyFill="1" applyBorder="1" applyAlignment="1" applyProtection="1">
      <alignment horizontal="justify" vertical="center" wrapText="1"/>
      <protection locked="0"/>
    </xf>
    <xf numFmtId="0" fontId="0" fillId="0" borderId="17"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32" borderId="17" xfId="0" applyFont="1" applyFill="1" applyBorder="1" applyAlignment="1" applyProtection="1">
      <alignment horizontal="justify" vertical="center" wrapText="1"/>
      <protection locked="0"/>
    </xf>
    <xf numFmtId="0" fontId="0" fillId="32" borderId="19" xfId="0" applyFont="1" applyFill="1" applyBorder="1" applyAlignment="1" applyProtection="1">
      <alignment horizontal="justify" vertical="center" wrapText="1"/>
      <protection locked="0"/>
    </xf>
    <xf numFmtId="0" fontId="0" fillId="32" borderId="13"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32" borderId="17" xfId="0" applyFont="1" applyFill="1" applyBorder="1" applyAlignment="1" applyProtection="1">
      <alignment horizontal="justify" vertical="top" wrapText="1"/>
      <protection locked="0"/>
    </xf>
    <xf numFmtId="0" fontId="62" fillId="32" borderId="10" xfId="0" applyFont="1" applyFill="1" applyBorder="1" applyAlignment="1">
      <alignment horizontal="left" vertical="center" wrapText="1"/>
    </xf>
    <xf numFmtId="0" fontId="62" fillId="32" borderId="27" xfId="0" applyFont="1" applyFill="1" applyBorder="1" applyAlignment="1">
      <alignment horizontal="left" vertical="center" wrapText="1"/>
    </xf>
    <xf numFmtId="0" fontId="1" fillId="37" borderId="28"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7" borderId="18" xfId="0" applyFont="1" applyFill="1" applyBorder="1" applyAlignment="1">
      <alignment horizontal="center" vertical="center" wrapText="1"/>
    </xf>
    <xf numFmtId="185" fontId="62" fillId="32" borderId="10" xfId="0" applyNumberFormat="1" applyFont="1" applyFill="1" applyBorder="1" applyAlignment="1">
      <alignment horizontal="center" vertical="center" wrapText="1"/>
    </xf>
    <xf numFmtId="0" fontId="62" fillId="32" borderId="10" xfId="0" applyFont="1" applyFill="1" applyBorder="1" applyAlignment="1">
      <alignment horizontal="center" vertical="center" wrapText="1"/>
    </xf>
    <xf numFmtId="0" fontId="1" fillId="32" borderId="0" xfId="0" applyFont="1" applyFill="1" applyAlignment="1">
      <alignment horizontal="center" vertical="center"/>
    </xf>
    <xf numFmtId="0" fontId="1" fillId="32" borderId="22" xfId="0" applyFont="1" applyFill="1" applyBorder="1" applyAlignment="1">
      <alignment horizontal="center" vertical="center"/>
    </xf>
    <xf numFmtId="0" fontId="66" fillId="33" borderId="30"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2" fillId="32" borderId="32" xfId="0" applyFont="1" applyFill="1" applyBorder="1" applyAlignment="1">
      <alignment horizontal="left" vertical="center" wrapText="1"/>
    </xf>
    <xf numFmtId="0" fontId="62" fillId="32" borderId="33" xfId="0" applyFont="1" applyFill="1" applyBorder="1" applyAlignment="1">
      <alignment horizontal="left" vertical="center" wrapText="1"/>
    </xf>
    <xf numFmtId="0" fontId="62" fillId="32" borderId="34" xfId="0" applyFont="1" applyFill="1" applyBorder="1" applyAlignment="1">
      <alignment horizontal="left" vertical="center" wrapText="1"/>
    </xf>
    <xf numFmtId="0" fontId="67" fillId="32" borderId="32" xfId="0" applyFont="1" applyFill="1" applyBorder="1" applyAlignment="1">
      <alignment horizontal="center" vertical="center" wrapText="1"/>
    </xf>
    <xf numFmtId="0" fontId="67" fillId="32" borderId="33" xfId="0" applyFont="1" applyFill="1" applyBorder="1" applyAlignment="1">
      <alignment horizontal="center" vertical="center" wrapText="1"/>
    </xf>
    <xf numFmtId="0" fontId="67" fillId="32" borderId="34" xfId="0" applyFont="1" applyFill="1" applyBorder="1" applyAlignment="1">
      <alignment horizontal="center" vertical="center" wrapText="1"/>
    </xf>
    <xf numFmtId="0" fontId="67" fillId="32" borderId="35" xfId="0" applyFont="1" applyFill="1" applyBorder="1" applyAlignment="1">
      <alignment horizontal="center" vertical="center" wrapText="1"/>
    </xf>
    <xf numFmtId="0" fontId="67" fillId="32" borderId="0" xfId="0" applyFont="1" applyFill="1" applyBorder="1" applyAlignment="1">
      <alignment horizontal="center" vertical="center" wrapText="1"/>
    </xf>
    <xf numFmtId="0" fontId="67" fillId="32" borderId="36" xfId="0" applyFont="1" applyFill="1" applyBorder="1" applyAlignment="1">
      <alignment horizontal="center" vertical="center" wrapText="1"/>
    </xf>
    <xf numFmtId="0" fontId="67" fillId="32" borderId="37" xfId="0" applyFont="1" applyFill="1" applyBorder="1" applyAlignment="1">
      <alignment horizontal="center" vertical="center" wrapText="1"/>
    </xf>
    <xf numFmtId="0" fontId="67" fillId="32" borderId="38" xfId="0" applyFont="1" applyFill="1" applyBorder="1" applyAlignment="1">
      <alignment horizontal="center" vertical="center" wrapText="1"/>
    </xf>
    <xf numFmtId="0" fontId="67" fillId="32" borderId="15" xfId="0" applyFont="1" applyFill="1" applyBorder="1" applyAlignment="1">
      <alignment horizontal="center" vertical="center" wrapText="1"/>
    </xf>
    <xf numFmtId="185" fontId="0" fillId="32" borderId="17" xfId="0" applyNumberFormat="1" applyFont="1" applyFill="1" applyBorder="1" applyAlignment="1">
      <alignment horizontal="center" vertical="center" wrapText="1"/>
    </xf>
    <xf numFmtId="185" fontId="0" fillId="32" borderId="39" xfId="0" applyNumberFormat="1" applyFont="1" applyFill="1" applyBorder="1" applyAlignment="1">
      <alignment horizontal="center" vertical="center" wrapText="1"/>
    </xf>
    <xf numFmtId="185" fontId="0" fillId="32" borderId="40" xfId="0" applyNumberFormat="1"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32" borderId="20" xfId="0" applyFont="1" applyFill="1" applyBorder="1" applyAlignment="1">
      <alignment horizontal="center" vertical="center" wrapText="1"/>
    </xf>
    <xf numFmtId="185" fontId="0" fillId="32" borderId="19" xfId="0" applyNumberFormat="1" applyFont="1" applyFill="1" applyBorder="1" applyAlignment="1">
      <alignment horizontal="center" vertical="center" wrapText="1"/>
    </xf>
    <xf numFmtId="185" fontId="0" fillId="32" borderId="33" xfId="0" applyNumberFormat="1" applyFont="1" applyFill="1" applyBorder="1" applyAlignment="1">
      <alignment horizontal="center" vertical="center" wrapText="1"/>
    </xf>
    <xf numFmtId="185" fontId="0" fillId="32" borderId="34" xfId="0" applyNumberFormat="1" applyFont="1" applyFill="1" applyBorder="1" applyAlignment="1">
      <alignment horizontal="center" vertical="center" wrapText="1"/>
    </xf>
    <xf numFmtId="185" fontId="0" fillId="32" borderId="20" xfId="0" applyNumberFormat="1" applyFont="1" applyFill="1" applyBorder="1" applyAlignment="1">
      <alignment horizontal="center" vertical="center" wrapText="1"/>
    </xf>
    <xf numFmtId="185" fontId="0" fillId="32" borderId="38" xfId="0" applyNumberFormat="1" applyFont="1" applyFill="1" applyBorder="1" applyAlignment="1">
      <alignment horizontal="center" vertical="center" wrapText="1"/>
    </xf>
    <xf numFmtId="185" fontId="0" fillId="32" borderId="15" xfId="0" applyNumberFormat="1" applyFont="1" applyFill="1" applyBorder="1" applyAlignment="1">
      <alignment horizontal="center" vertical="center" wrapText="1"/>
    </xf>
    <xf numFmtId="185" fontId="67" fillId="32" borderId="11" xfId="0" applyNumberFormat="1" applyFont="1" applyFill="1" applyBorder="1" applyAlignment="1">
      <alignment horizontal="center" vertical="center" wrapText="1"/>
    </xf>
    <xf numFmtId="185" fontId="67" fillId="32" borderId="41" xfId="0" applyNumberFormat="1" applyFont="1" applyFill="1" applyBorder="1" applyAlignment="1">
      <alignment horizontal="center" vertical="center" wrapText="1"/>
    </xf>
    <xf numFmtId="185" fontId="67" fillId="32" borderId="16" xfId="0" applyNumberFormat="1" applyFont="1" applyFill="1" applyBorder="1" applyAlignment="1">
      <alignment horizontal="center" vertical="center" wrapText="1"/>
    </xf>
    <xf numFmtId="0" fontId="0" fillId="32" borderId="42" xfId="0" applyFont="1" applyFill="1" applyBorder="1" applyAlignment="1">
      <alignment horizontal="center" vertical="center" wrapText="1"/>
    </xf>
    <xf numFmtId="185" fontId="0" fillId="32" borderId="42" xfId="0" applyNumberFormat="1" applyFont="1" applyFill="1" applyBorder="1" applyAlignment="1">
      <alignment horizontal="center" vertical="center" wrapText="1"/>
    </xf>
    <xf numFmtId="185" fontId="0" fillId="32" borderId="0" xfId="0" applyNumberFormat="1" applyFont="1" applyFill="1" applyBorder="1" applyAlignment="1">
      <alignment horizontal="center" vertical="center" wrapText="1"/>
    </xf>
    <xf numFmtId="185" fontId="0" fillId="32" borderId="36" xfId="0" applyNumberFormat="1" applyFont="1" applyFill="1" applyBorder="1" applyAlignment="1">
      <alignment horizontal="center" vertical="center" wrapText="1"/>
    </xf>
    <xf numFmtId="15" fontId="68" fillId="37" borderId="20" xfId="0" applyNumberFormat="1" applyFont="1" applyFill="1" applyBorder="1" applyAlignment="1">
      <alignment horizontal="center" vertical="center" wrapText="1"/>
    </xf>
    <xf numFmtId="15" fontId="68" fillId="37" borderId="43" xfId="0" applyNumberFormat="1" applyFont="1" applyFill="1" applyBorder="1" applyAlignment="1">
      <alignment horizontal="center" vertical="center" wrapText="1"/>
    </xf>
    <xf numFmtId="0" fontId="67" fillId="0" borderId="35"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36"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6" xfId="0" applyFont="1" applyBorder="1" applyAlignment="1">
      <alignment horizontal="center" vertical="center" wrapText="1"/>
    </xf>
    <xf numFmtId="15" fontId="68" fillId="38" borderId="37" xfId="0" applyNumberFormat="1" applyFont="1" applyFill="1" applyBorder="1" applyAlignment="1">
      <alignment horizontal="center" vertical="center" wrapText="1"/>
    </xf>
    <xf numFmtId="15" fontId="68" fillId="38" borderId="38" xfId="0" applyNumberFormat="1" applyFont="1" applyFill="1" applyBorder="1" applyAlignment="1">
      <alignment horizontal="center" vertical="center" wrapText="1"/>
    </xf>
    <xf numFmtId="15" fontId="68" fillId="38" borderId="15" xfId="0" applyNumberFormat="1" applyFont="1" applyFill="1" applyBorder="1" applyAlignment="1">
      <alignment horizontal="center" vertical="center" wrapText="1"/>
    </xf>
    <xf numFmtId="0" fontId="67" fillId="38" borderId="35" xfId="0" applyFont="1" applyFill="1" applyBorder="1" applyAlignment="1">
      <alignment horizontal="center" vertical="center" wrapText="1"/>
    </xf>
    <xf numFmtId="0" fontId="67" fillId="38" borderId="0" xfId="0" applyFont="1" applyFill="1" applyBorder="1" applyAlignment="1">
      <alignment horizontal="center" vertical="center" wrapText="1"/>
    </xf>
    <xf numFmtId="0" fontId="67" fillId="38" borderId="36"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25" xfId="0" applyFont="1" applyFill="1" applyBorder="1" applyAlignment="1">
      <alignment horizontal="center" vertical="center"/>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1" fillId="0" borderId="42" xfId="0" applyFont="1" applyBorder="1" applyAlignment="1">
      <alignment horizontal="center"/>
    </xf>
    <xf numFmtId="0" fontId="1" fillId="0" borderId="25" xfId="0" applyFont="1" applyBorder="1" applyAlignment="1">
      <alignment horizontal="center"/>
    </xf>
    <xf numFmtId="0" fontId="67" fillId="32" borderId="44" xfId="0" applyFont="1" applyFill="1" applyBorder="1" applyAlignment="1">
      <alignment horizontal="center" vertical="center" wrapText="1"/>
    </xf>
    <xf numFmtId="0" fontId="67" fillId="32" borderId="45" xfId="0" applyFont="1" applyFill="1" applyBorder="1" applyAlignment="1">
      <alignment horizontal="center" vertical="center" wrapText="1"/>
    </xf>
    <xf numFmtId="0" fontId="67" fillId="32" borderId="46" xfId="0" applyFont="1" applyFill="1" applyBorder="1" applyAlignment="1">
      <alignment horizontal="center" vertical="center" wrapText="1"/>
    </xf>
    <xf numFmtId="0" fontId="68" fillId="37" borderId="47" xfId="0" applyFont="1" applyFill="1" applyBorder="1" applyAlignment="1">
      <alignment horizontal="center" vertical="center" wrapText="1"/>
    </xf>
    <xf numFmtId="0" fontId="68" fillId="37" borderId="48" xfId="0" applyFont="1" applyFill="1" applyBorder="1" applyAlignment="1">
      <alignment horizontal="center" vertical="center" wrapText="1"/>
    </xf>
    <xf numFmtId="0" fontId="0" fillId="32" borderId="49" xfId="0" applyFont="1" applyFill="1" applyBorder="1" applyAlignment="1">
      <alignment horizontal="left" vertical="center" wrapText="1"/>
    </xf>
    <xf numFmtId="0" fontId="0" fillId="32" borderId="50" xfId="0" applyFont="1" applyFill="1" applyBorder="1" applyAlignment="1">
      <alignment horizontal="left" vertical="center" wrapText="1"/>
    </xf>
    <xf numFmtId="0" fontId="0" fillId="32" borderId="51" xfId="0" applyFont="1" applyFill="1" applyBorder="1" applyAlignment="1">
      <alignment horizontal="left" vertical="center" wrapText="1"/>
    </xf>
    <xf numFmtId="0" fontId="0" fillId="32" borderId="35"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0" fillId="32" borderId="25" xfId="0" applyFont="1" applyFill="1" applyBorder="1" applyAlignment="1">
      <alignment horizontal="left" vertical="center" wrapText="1"/>
    </xf>
    <xf numFmtId="0" fontId="0" fillId="32" borderId="21" xfId="0" applyFont="1" applyFill="1" applyBorder="1" applyAlignment="1">
      <alignment horizontal="left" vertical="center" wrapText="1"/>
    </xf>
    <xf numFmtId="0" fontId="0" fillId="32" borderId="22"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1" fillId="39" borderId="17" xfId="0" applyFont="1" applyFill="1" applyBorder="1" applyAlignment="1">
      <alignment horizontal="center" vertical="center" wrapText="1"/>
    </xf>
    <xf numFmtId="0" fontId="1" fillId="39" borderId="40" xfId="0" applyFont="1" applyFill="1" applyBorder="1" applyAlignment="1">
      <alignment horizontal="center" vertical="center" wrapText="1"/>
    </xf>
    <xf numFmtId="185" fontId="1" fillId="35" borderId="11" xfId="0" applyNumberFormat="1" applyFont="1" applyFill="1" applyBorder="1" applyAlignment="1">
      <alignment horizontal="center" vertical="center" wrapText="1"/>
    </xf>
    <xf numFmtId="0" fontId="1" fillId="35" borderId="41" xfId="0" applyFont="1" applyFill="1" applyBorder="1" applyAlignment="1">
      <alignment horizontal="center" vertical="center" wrapText="1"/>
    </xf>
    <xf numFmtId="0" fontId="8" fillId="40" borderId="47" xfId="0" applyFont="1" applyFill="1" applyBorder="1" applyAlignment="1">
      <alignment horizontal="center" vertical="center" readingOrder="1"/>
    </xf>
    <xf numFmtId="0" fontId="8" fillId="40" borderId="48" xfId="0" applyFont="1" applyFill="1" applyBorder="1" applyAlignment="1">
      <alignment horizontal="center" vertical="center" readingOrder="1"/>
    </xf>
    <xf numFmtId="0" fontId="8" fillId="40" borderId="52" xfId="0" applyFont="1" applyFill="1" applyBorder="1" applyAlignment="1">
      <alignment horizontal="center" vertical="center" readingOrder="1"/>
    </xf>
    <xf numFmtId="0" fontId="1" fillId="37" borderId="20" xfId="0" applyFont="1" applyFill="1" applyBorder="1" applyAlignment="1">
      <alignment horizontal="center" vertical="center" wrapText="1"/>
    </xf>
    <xf numFmtId="0" fontId="1" fillId="37" borderId="36" xfId="0" applyFont="1" applyFill="1" applyBorder="1" applyAlignment="1">
      <alignment horizontal="center" vertical="center" wrapText="1"/>
    </xf>
    <xf numFmtId="0" fontId="0" fillId="32" borderId="13" xfId="0" applyFont="1" applyFill="1" applyBorder="1" applyAlignment="1" applyProtection="1">
      <alignment horizontal="justify" vertical="center" wrapText="1"/>
      <protection locked="0"/>
    </xf>
    <xf numFmtId="0" fontId="0" fillId="32" borderId="26" xfId="0" applyFont="1" applyFill="1" applyBorder="1" applyAlignment="1" applyProtection="1">
      <alignment horizontal="justify" vertical="center" wrapText="1"/>
      <protection locked="0"/>
    </xf>
    <xf numFmtId="0" fontId="1" fillId="37" borderId="25" xfId="0" applyFont="1" applyFill="1" applyBorder="1" applyAlignment="1">
      <alignment horizontal="center" vertical="center" wrapText="1"/>
    </xf>
    <xf numFmtId="0" fontId="17" fillId="32" borderId="10" xfId="0" applyFont="1" applyFill="1" applyBorder="1" applyAlignment="1">
      <alignment horizontal="justify" vertical="center" textRotation="90" wrapText="1"/>
    </xf>
    <xf numFmtId="0" fontId="1" fillId="37" borderId="17" xfId="0" applyFont="1" applyFill="1" applyBorder="1" applyAlignment="1">
      <alignment horizontal="center" vertical="center" wrapText="1"/>
    </xf>
    <xf numFmtId="0" fontId="1" fillId="37" borderId="53" xfId="0" applyFont="1" applyFill="1" applyBorder="1" applyAlignment="1">
      <alignment horizontal="center" vertical="center" wrapText="1"/>
    </xf>
    <xf numFmtId="0" fontId="1" fillId="37" borderId="40" xfId="0" applyFont="1" applyFill="1" applyBorder="1" applyAlignment="1">
      <alignment horizontal="center" vertical="center" wrapText="1"/>
    </xf>
    <xf numFmtId="0" fontId="17" fillId="32" borderId="10" xfId="0" applyFont="1" applyFill="1" applyBorder="1" applyAlignment="1">
      <alignment horizontal="center" vertical="center" textRotation="90" wrapText="1"/>
    </xf>
    <xf numFmtId="0" fontId="1" fillId="37" borderId="41" xfId="0" applyFont="1" applyFill="1" applyBorder="1" applyAlignment="1">
      <alignment horizontal="center" vertical="center" wrapText="1"/>
    </xf>
    <xf numFmtId="0" fontId="1" fillId="37" borderId="54"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1" fillId="41" borderId="17" xfId="0" applyFont="1" applyFill="1" applyBorder="1" applyAlignment="1">
      <alignment horizontal="center" vertical="center" wrapText="1"/>
    </xf>
    <xf numFmtId="0" fontId="1" fillId="41" borderId="40" xfId="0" applyFont="1" applyFill="1" applyBorder="1" applyAlignment="1">
      <alignment horizontal="center" vertical="center" wrapText="1"/>
    </xf>
    <xf numFmtId="185" fontId="1" fillId="33" borderId="11" xfId="0" applyNumberFormat="1" applyFont="1" applyFill="1" applyBorder="1" applyAlignment="1">
      <alignment horizontal="center" vertical="center"/>
    </xf>
    <xf numFmtId="185" fontId="1" fillId="33" borderId="41" xfId="0" applyNumberFormat="1" applyFont="1" applyFill="1" applyBorder="1" applyAlignment="1">
      <alignment horizontal="center" vertical="center"/>
    </xf>
    <xf numFmtId="185" fontId="1" fillId="33" borderId="16" xfId="0" applyNumberFormat="1" applyFont="1" applyFill="1" applyBorder="1" applyAlignment="1">
      <alignment horizontal="center" vertical="center"/>
    </xf>
    <xf numFmtId="0" fontId="1" fillId="42" borderId="17" xfId="0" applyFont="1" applyFill="1" applyBorder="1" applyAlignment="1">
      <alignment horizontal="center" vertical="center" wrapText="1"/>
    </xf>
    <xf numFmtId="0" fontId="1" fillId="42" borderId="40" xfId="0" applyFont="1" applyFill="1" applyBorder="1" applyAlignment="1">
      <alignment horizontal="center" vertical="center" wrapText="1"/>
    </xf>
    <xf numFmtId="185" fontId="1" fillId="35" borderId="41" xfId="0" applyNumberFormat="1" applyFont="1" applyFill="1" applyBorder="1" applyAlignment="1">
      <alignment horizontal="center" vertical="center" wrapText="1"/>
    </xf>
    <xf numFmtId="185" fontId="1" fillId="35" borderId="16" xfId="0" applyNumberFormat="1" applyFont="1" applyFill="1" applyBorder="1" applyAlignment="1">
      <alignment horizontal="center" vertical="center" wrapText="1"/>
    </xf>
    <xf numFmtId="0" fontId="17" fillId="32" borderId="11" xfId="0" applyFont="1" applyFill="1" applyBorder="1" applyAlignment="1">
      <alignment horizontal="center" vertical="center" textRotation="90" wrapText="1"/>
    </xf>
    <xf numFmtId="0" fontId="17" fillId="32" borderId="41" xfId="0" applyFont="1" applyFill="1" applyBorder="1" applyAlignment="1">
      <alignment horizontal="center" vertical="center" textRotation="90" wrapText="1"/>
    </xf>
    <xf numFmtId="0" fontId="17" fillId="32" borderId="16" xfId="0" applyFont="1" applyFill="1" applyBorder="1" applyAlignment="1">
      <alignment horizontal="center" vertical="center" textRotation="90" wrapText="1"/>
    </xf>
    <xf numFmtId="0" fontId="1" fillId="34" borderId="19"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2" borderId="27" xfId="0" applyFont="1" applyFill="1" applyBorder="1" applyAlignment="1">
      <alignment horizontal="justify" vertical="center" textRotation="90" wrapText="1"/>
    </xf>
    <xf numFmtId="185" fontId="1" fillId="33" borderId="10" xfId="0" applyNumberFormat="1"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3" borderId="41" xfId="0" applyFont="1" applyFill="1" applyBorder="1" applyAlignment="1">
      <alignment horizontal="center" vertical="center"/>
    </xf>
    <xf numFmtId="0" fontId="1" fillId="33" borderId="16" xfId="0" applyFont="1" applyFill="1" applyBorder="1" applyAlignment="1">
      <alignment horizontal="center" vertical="center"/>
    </xf>
    <xf numFmtId="185" fontId="1" fillId="33" borderId="11" xfId="0" applyNumberFormat="1" applyFont="1" applyFill="1" applyBorder="1" applyAlignment="1">
      <alignment horizontal="center" vertical="center" wrapText="1"/>
    </xf>
    <xf numFmtId="185" fontId="1" fillId="33" borderId="41" xfId="0" applyNumberFormat="1" applyFont="1" applyFill="1" applyBorder="1" applyAlignment="1">
      <alignment horizontal="center" vertical="center" wrapText="1"/>
    </xf>
    <xf numFmtId="185" fontId="1" fillId="33" borderId="16" xfId="0" applyNumberFormat="1" applyFont="1" applyFill="1" applyBorder="1" applyAlignment="1">
      <alignment horizontal="center" vertical="center" wrapText="1"/>
    </xf>
    <xf numFmtId="0" fontId="17" fillId="32" borderId="27" xfId="0" applyFont="1" applyFill="1" applyBorder="1" applyAlignment="1">
      <alignment horizontal="center" vertical="center" textRotation="90" wrapText="1"/>
    </xf>
    <xf numFmtId="0" fontId="1" fillId="32" borderId="32" xfId="0" applyFont="1" applyFill="1" applyBorder="1" applyAlignment="1">
      <alignment horizontal="center" vertical="center" textRotation="90" wrapText="1"/>
    </xf>
    <xf numFmtId="0" fontId="1" fillId="32" borderId="33" xfId="0" applyFont="1" applyFill="1" applyBorder="1" applyAlignment="1">
      <alignment horizontal="center" vertical="center" textRotation="90" wrapText="1"/>
    </xf>
    <xf numFmtId="0" fontId="1" fillId="32" borderId="34" xfId="0" applyFont="1" applyFill="1" applyBorder="1" applyAlignment="1">
      <alignment horizontal="center" vertical="center" textRotation="90" wrapText="1"/>
    </xf>
    <xf numFmtId="0" fontId="1" fillId="32" borderId="35" xfId="0" applyFont="1" applyFill="1" applyBorder="1" applyAlignment="1">
      <alignment horizontal="center" vertical="center" textRotation="90" wrapText="1"/>
    </xf>
    <xf numFmtId="0" fontId="1" fillId="32" borderId="0" xfId="0" applyFont="1" applyFill="1" applyBorder="1" applyAlignment="1">
      <alignment horizontal="center" vertical="center" textRotation="90" wrapText="1"/>
    </xf>
    <xf numFmtId="0" fontId="1" fillId="32" borderId="36" xfId="0" applyFont="1" applyFill="1" applyBorder="1" applyAlignment="1">
      <alignment horizontal="center" vertical="center" textRotation="90" wrapText="1"/>
    </xf>
    <xf numFmtId="0" fontId="1" fillId="37" borderId="42"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1" fillId="37" borderId="55" xfId="0" applyFont="1" applyFill="1" applyBorder="1" applyAlignment="1">
      <alignment horizontal="center" vertical="center" wrapText="1"/>
    </xf>
    <xf numFmtId="0" fontId="1" fillId="37" borderId="56" xfId="0" applyFont="1" applyFill="1" applyBorder="1" applyAlignment="1">
      <alignment horizontal="center" vertical="center" wrapText="1"/>
    </xf>
    <xf numFmtId="0" fontId="1" fillId="37" borderId="57" xfId="0" applyFont="1" applyFill="1" applyBorder="1" applyAlignment="1">
      <alignment horizontal="center" vertical="center" wrapText="1"/>
    </xf>
    <xf numFmtId="0" fontId="7" fillId="32" borderId="49" xfId="0" applyFont="1" applyFill="1" applyBorder="1" applyAlignment="1">
      <alignment horizontal="center" vertical="center"/>
    </xf>
    <xf numFmtId="0" fontId="7" fillId="32" borderId="50" xfId="0" applyFont="1" applyFill="1" applyBorder="1" applyAlignment="1">
      <alignment horizontal="center" vertical="center"/>
    </xf>
    <xf numFmtId="0" fontId="7" fillId="32" borderId="51"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49" xfId="0" applyFont="1" applyFill="1" applyBorder="1" applyAlignment="1">
      <alignment horizontal="center" vertical="center" wrapText="1"/>
    </xf>
    <xf numFmtId="0" fontId="7" fillId="32" borderId="50" xfId="0" applyFont="1" applyFill="1" applyBorder="1" applyAlignment="1">
      <alignment horizontal="center" vertical="center" wrapText="1"/>
    </xf>
    <xf numFmtId="0" fontId="7" fillId="32" borderId="51" xfId="0" applyFont="1" applyFill="1" applyBorder="1" applyAlignment="1">
      <alignment horizontal="center" vertical="center" wrapText="1"/>
    </xf>
    <xf numFmtId="0" fontId="7" fillId="32" borderId="35"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7" fillId="32" borderId="23" xfId="0" applyFont="1" applyFill="1" applyBorder="1" applyAlignment="1">
      <alignment horizontal="center" vertical="center" wrapText="1"/>
    </xf>
    <xf numFmtId="14" fontId="6" fillId="32" borderId="49" xfId="0" applyNumberFormat="1" applyFont="1" applyFill="1" applyBorder="1" applyAlignment="1">
      <alignment horizontal="center" vertical="center"/>
    </xf>
    <xf numFmtId="14" fontId="6" fillId="32" borderId="50" xfId="0" applyNumberFormat="1" applyFont="1" applyFill="1" applyBorder="1" applyAlignment="1">
      <alignment horizontal="center" vertical="center"/>
    </xf>
    <xf numFmtId="14" fontId="6" fillId="32" borderId="51" xfId="0" applyNumberFormat="1" applyFont="1" applyFill="1" applyBorder="1" applyAlignment="1">
      <alignment horizontal="center" vertical="center"/>
    </xf>
    <xf numFmtId="14" fontId="6" fillId="32" borderId="21" xfId="0" applyNumberFormat="1" applyFont="1" applyFill="1" applyBorder="1" applyAlignment="1">
      <alignment horizontal="center" vertical="center"/>
    </xf>
    <xf numFmtId="14" fontId="6" fillId="32" borderId="22" xfId="0" applyNumberFormat="1" applyFont="1" applyFill="1" applyBorder="1" applyAlignment="1">
      <alignment horizontal="center" vertical="center"/>
    </xf>
    <xf numFmtId="14" fontId="6" fillId="32" borderId="23" xfId="0" applyNumberFormat="1" applyFont="1" applyFill="1" applyBorder="1" applyAlignment="1">
      <alignment horizontal="center" vertical="center"/>
    </xf>
    <xf numFmtId="0" fontId="1" fillId="37" borderId="58"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6" fillId="34" borderId="26" xfId="0" applyFont="1" applyFill="1" applyBorder="1" applyAlignment="1">
      <alignment horizontal="center" vertical="center"/>
    </xf>
    <xf numFmtId="0" fontId="16" fillId="34" borderId="12" xfId="0" applyFont="1" applyFill="1" applyBorder="1" applyAlignment="1">
      <alignment horizontal="center" vertical="center"/>
    </xf>
    <xf numFmtId="0" fontId="1" fillId="37" borderId="34"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11</xdr:row>
      <xdr:rowOff>1352550</xdr:rowOff>
    </xdr:from>
    <xdr:to>
      <xdr:col>6</xdr:col>
      <xdr:colOff>161925</xdr:colOff>
      <xdr:row>13</xdr:row>
      <xdr:rowOff>0</xdr:rowOff>
    </xdr:to>
    <xdr:sp>
      <xdr:nvSpPr>
        <xdr:cNvPr id="1" name="10 Flecha abajo"/>
        <xdr:cNvSpPr>
          <a:spLocks/>
        </xdr:cNvSpPr>
      </xdr:nvSpPr>
      <xdr:spPr>
        <a:xfrm flipV="1">
          <a:off x="5305425" y="7924800"/>
          <a:ext cx="361950" cy="1000125"/>
        </a:xfrm>
        <a:prstGeom prst="downArrow">
          <a:avLst>
            <a:gd name="adj" fmla="val 13296"/>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26</xdr:row>
      <xdr:rowOff>38100</xdr:rowOff>
    </xdr:from>
    <xdr:to>
      <xdr:col>6</xdr:col>
      <xdr:colOff>142875</xdr:colOff>
      <xdr:row>26</xdr:row>
      <xdr:rowOff>381000</xdr:rowOff>
    </xdr:to>
    <xdr:sp>
      <xdr:nvSpPr>
        <xdr:cNvPr id="2" name="14 Flecha abajo"/>
        <xdr:cNvSpPr>
          <a:spLocks/>
        </xdr:cNvSpPr>
      </xdr:nvSpPr>
      <xdr:spPr>
        <a:xfrm flipV="1">
          <a:off x="5419725" y="21012150"/>
          <a:ext cx="228600" cy="342900"/>
        </a:xfrm>
        <a:prstGeom prst="downArrow">
          <a:avLst>
            <a:gd name="adj" fmla="val 14777"/>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36</xdr:row>
      <xdr:rowOff>0</xdr:rowOff>
    </xdr:from>
    <xdr:to>
      <xdr:col>6</xdr:col>
      <xdr:colOff>171450</xdr:colOff>
      <xdr:row>36</xdr:row>
      <xdr:rowOff>342900</xdr:rowOff>
    </xdr:to>
    <xdr:sp>
      <xdr:nvSpPr>
        <xdr:cNvPr id="3" name="18 Flecha abajo"/>
        <xdr:cNvSpPr>
          <a:spLocks/>
        </xdr:cNvSpPr>
      </xdr:nvSpPr>
      <xdr:spPr>
        <a:xfrm flipV="1">
          <a:off x="5362575" y="31832550"/>
          <a:ext cx="314325" cy="342900"/>
        </a:xfrm>
        <a:prstGeom prst="downArrow">
          <a:avLst>
            <a:gd name="adj" fmla="val 6199"/>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51</xdr:row>
      <xdr:rowOff>47625</xdr:rowOff>
    </xdr:from>
    <xdr:to>
      <xdr:col>6</xdr:col>
      <xdr:colOff>142875</xdr:colOff>
      <xdr:row>51</xdr:row>
      <xdr:rowOff>352425</xdr:rowOff>
    </xdr:to>
    <xdr:sp>
      <xdr:nvSpPr>
        <xdr:cNvPr id="4" name="19 Flecha abajo"/>
        <xdr:cNvSpPr>
          <a:spLocks/>
        </xdr:cNvSpPr>
      </xdr:nvSpPr>
      <xdr:spPr>
        <a:xfrm flipV="1">
          <a:off x="5362575" y="42548175"/>
          <a:ext cx="285750" cy="304800"/>
        </a:xfrm>
        <a:prstGeom prst="downArrow">
          <a:avLst>
            <a:gd name="adj" fmla="val 3263"/>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65</xdr:row>
      <xdr:rowOff>561975</xdr:rowOff>
    </xdr:from>
    <xdr:to>
      <xdr:col>6</xdr:col>
      <xdr:colOff>133350</xdr:colOff>
      <xdr:row>66</xdr:row>
      <xdr:rowOff>371475</xdr:rowOff>
    </xdr:to>
    <xdr:sp>
      <xdr:nvSpPr>
        <xdr:cNvPr id="5" name="22 Flecha abajo"/>
        <xdr:cNvSpPr>
          <a:spLocks/>
        </xdr:cNvSpPr>
      </xdr:nvSpPr>
      <xdr:spPr>
        <a:xfrm rot="10800000">
          <a:off x="5362575" y="54873525"/>
          <a:ext cx="276225" cy="381000"/>
        </a:xfrm>
        <a:prstGeom prst="downArrow">
          <a:avLst>
            <a:gd name="adj" fmla="val 15143"/>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58</xdr:row>
      <xdr:rowOff>9525</xdr:rowOff>
    </xdr:from>
    <xdr:to>
      <xdr:col>6</xdr:col>
      <xdr:colOff>161925</xdr:colOff>
      <xdr:row>58</xdr:row>
      <xdr:rowOff>352425</xdr:rowOff>
    </xdr:to>
    <xdr:sp>
      <xdr:nvSpPr>
        <xdr:cNvPr id="6" name="23 Flecha abajo"/>
        <xdr:cNvSpPr>
          <a:spLocks/>
        </xdr:cNvSpPr>
      </xdr:nvSpPr>
      <xdr:spPr>
        <a:xfrm flipV="1">
          <a:off x="5381625" y="47034450"/>
          <a:ext cx="285750" cy="342900"/>
        </a:xfrm>
        <a:prstGeom prst="downArrow">
          <a:avLst>
            <a:gd name="adj" fmla="val 7458"/>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7</xdr:row>
      <xdr:rowOff>9525</xdr:rowOff>
    </xdr:from>
    <xdr:to>
      <xdr:col>6</xdr:col>
      <xdr:colOff>228600</xdr:colOff>
      <xdr:row>8</xdr:row>
      <xdr:rowOff>9525</xdr:rowOff>
    </xdr:to>
    <xdr:sp>
      <xdr:nvSpPr>
        <xdr:cNvPr id="7" name="10 Flecha abajo"/>
        <xdr:cNvSpPr>
          <a:spLocks/>
        </xdr:cNvSpPr>
      </xdr:nvSpPr>
      <xdr:spPr>
        <a:xfrm flipV="1">
          <a:off x="5324475" y="3648075"/>
          <a:ext cx="409575" cy="381000"/>
        </a:xfrm>
        <a:prstGeom prst="downArrow">
          <a:avLst>
            <a:gd name="adj" fmla="val 0"/>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790575</xdr:colOff>
      <xdr:row>6</xdr:row>
      <xdr:rowOff>76200</xdr:rowOff>
    </xdr:from>
    <xdr:to>
      <xdr:col>7</xdr:col>
      <xdr:colOff>1019175</xdr:colOff>
      <xdr:row>6</xdr:row>
      <xdr:rowOff>342900</xdr:rowOff>
    </xdr:to>
    <xdr:sp>
      <xdr:nvSpPr>
        <xdr:cNvPr id="8" name="10 Flecha abajo"/>
        <xdr:cNvSpPr>
          <a:spLocks/>
        </xdr:cNvSpPr>
      </xdr:nvSpPr>
      <xdr:spPr>
        <a:xfrm flipV="1">
          <a:off x="6838950" y="3343275"/>
          <a:ext cx="228600" cy="266700"/>
        </a:xfrm>
        <a:prstGeom prst="downArrow">
          <a:avLst>
            <a:gd name="adj" fmla="val 5504"/>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23</xdr:row>
      <xdr:rowOff>0</xdr:rowOff>
    </xdr:from>
    <xdr:to>
      <xdr:col>6</xdr:col>
      <xdr:colOff>247650</xdr:colOff>
      <xdr:row>23</xdr:row>
      <xdr:rowOff>371475</xdr:rowOff>
    </xdr:to>
    <xdr:sp>
      <xdr:nvSpPr>
        <xdr:cNvPr id="9" name="14 Flecha abajo"/>
        <xdr:cNvSpPr>
          <a:spLocks/>
        </xdr:cNvSpPr>
      </xdr:nvSpPr>
      <xdr:spPr>
        <a:xfrm flipV="1">
          <a:off x="5400675" y="19107150"/>
          <a:ext cx="352425" cy="371475"/>
        </a:xfrm>
        <a:prstGeom prst="downArrow">
          <a:avLst>
            <a:gd name="adj" fmla="val 1921"/>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18</xdr:row>
      <xdr:rowOff>0</xdr:rowOff>
    </xdr:from>
    <xdr:to>
      <xdr:col>6</xdr:col>
      <xdr:colOff>142875</xdr:colOff>
      <xdr:row>19</xdr:row>
      <xdr:rowOff>0</xdr:rowOff>
    </xdr:to>
    <xdr:sp>
      <xdr:nvSpPr>
        <xdr:cNvPr id="10" name="10 Flecha abajo"/>
        <xdr:cNvSpPr>
          <a:spLocks/>
        </xdr:cNvSpPr>
      </xdr:nvSpPr>
      <xdr:spPr>
        <a:xfrm flipV="1">
          <a:off x="5286375" y="14735175"/>
          <a:ext cx="361950" cy="266700"/>
        </a:xfrm>
        <a:prstGeom prst="downArrow">
          <a:avLst>
            <a:gd name="adj" fmla="val 0"/>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79</xdr:row>
      <xdr:rowOff>38100</xdr:rowOff>
    </xdr:from>
    <xdr:to>
      <xdr:col>6</xdr:col>
      <xdr:colOff>171450</xdr:colOff>
      <xdr:row>79</xdr:row>
      <xdr:rowOff>323850</xdr:rowOff>
    </xdr:to>
    <xdr:sp>
      <xdr:nvSpPr>
        <xdr:cNvPr id="11" name="22 Flecha abajo"/>
        <xdr:cNvSpPr>
          <a:spLocks/>
        </xdr:cNvSpPr>
      </xdr:nvSpPr>
      <xdr:spPr>
        <a:xfrm flipV="1">
          <a:off x="5429250" y="66227325"/>
          <a:ext cx="247650" cy="285750"/>
        </a:xfrm>
        <a:prstGeom prst="downArrow">
          <a:avLst>
            <a:gd name="adj" fmla="val 5884"/>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46</xdr:row>
      <xdr:rowOff>0</xdr:rowOff>
    </xdr:from>
    <xdr:to>
      <xdr:col>6</xdr:col>
      <xdr:colOff>200025</xdr:colOff>
      <xdr:row>46</xdr:row>
      <xdr:rowOff>342900</xdr:rowOff>
    </xdr:to>
    <xdr:sp>
      <xdr:nvSpPr>
        <xdr:cNvPr id="12" name="18 Flecha abajo"/>
        <xdr:cNvSpPr>
          <a:spLocks/>
        </xdr:cNvSpPr>
      </xdr:nvSpPr>
      <xdr:spPr>
        <a:xfrm flipV="1">
          <a:off x="5324475" y="38862000"/>
          <a:ext cx="381000" cy="342900"/>
        </a:xfrm>
        <a:prstGeom prst="downArrow">
          <a:avLst>
            <a:gd name="adj" fmla="val 0"/>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95250</xdr:rowOff>
    </xdr:from>
    <xdr:to>
      <xdr:col>6</xdr:col>
      <xdr:colOff>161925</xdr:colOff>
      <xdr:row>31</xdr:row>
      <xdr:rowOff>342900</xdr:rowOff>
    </xdr:to>
    <xdr:sp>
      <xdr:nvSpPr>
        <xdr:cNvPr id="13" name="18 Flecha abajo"/>
        <xdr:cNvSpPr>
          <a:spLocks/>
        </xdr:cNvSpPr>
      </xdr:nvSpPr>
      <xdr:spPr>
        <a:xfrm flipV="1">
          <a:off x="5438775" y="27298650"/>
          <a:ext cx="228600" cy="247650"/>
        </a:xfrm>
        <a:prstGeom prst="downArrow">
          <a:avLst>
            <a:gd name="adj" fmla="val 3847"/>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9525</xdr:rowOff>
    </xdr:from>
    <xdr:to>
      <xdr:col>7</xdr:col>
      <xdr:colOff>85725</xdr:colOff>
      <xdr:row>41</xdr:row>
      <xdr:rowOff>9525</xdr:rowOff>
    </xdr:to>
    <xdr:sp>
      <xdr:nvSpPr>
        <xdr:cNvPr id="14" name="Igual que 2"/>
        <xdr:cNvSpPr>
          <a:spLocks/>
        </xdr:cNvSpPr>
      </xdr:nvSpPr>
      <xdr:spPr>
        <a:xfrm>
          <a:off x="5086350" y="34994850"/>
          <a:ext cx="1047750" cy="381000"/>
        </a:xfrm>
        <a:custGeom>
          <a:pathLst>
            <a:path h="381000" w="914400">
              <a:moveTo>
                <a:pt x="121204" y="78486"/>
              </a:moveTo>
              <a:lnTo>
                <a:pt x="793196" y="78486"/>
              </a:lnTo>
              <a:lnTo>
                <a:pt x="793196" y="168097"/>
              </a:lnTo>
              <a:lnTo>
                <a:pt x="121204" y="168097"/>
              </a:lnTo>
              <a:lnTo>
                <a:pt x="121204" y="78486"/>
              </a:lnTo>
              <a:close/>
              <a:moveTo>
                <a:pt x="121204" y="78486"/>
              </a:moveTo>
              <a:lnTo>
                <a:pt x="121204" y="212903"/>
              </a:lnTo>
              <a:lnTo>
                <a:pt x="793196" y="212903"/>
              </a:lnTo>
              <a:lnTo>
                <a:pt x="793196" y="302514"/>
              </a:lnTo>
              <a:lnTo>
                <a:pt x="121204" y="302514"/>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69</xdr:row>
      <xdr:rowOff>828675</xdr:rowOff>
    </xdr:from>
    <xdr:to>
      <xdr:col>6</xdr:col>
      <xdr:colOff>180975</xdr:colOff>
      <xdr:row>71</xdr:row>
      <xdr:rowOff>28575</xdr:rowOff>
    </xdr:to>
    <xdr:sp>
      <xdr:nvSpPr>
        <xdr:cNvPr id="15" name="22 Flecha abajo"/>
        <xdr:cNvSpPr>
          <a:spLocks/>
        </xdr:cNvSpPr>
      </xdr:nvSpPr>
      <xdr:spPr>
        <a:xfrm rot="10800000">
          <a:off x="5362575" y="57340500"/>
          <a:ext cx="323850" cy="428625"/>
        </a:xfrm>
        <a:prstGeom prst="downArrow">
          <a:avLst>
            <a:gd name="adj" fmla="val 20222"/>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38100</xdr:colOff>
      <xdr:row>2</xdr:row>
      <xdr:rowOff>257175</xdr:rowOff>
    </xdr:from>
    <xdr:to>
      <xdr:col>6</xdr:col>
      <xdr:colOff>114300</xdr:colOff>
      <xdr:row>3</xdr:row>
      <xdr:rowOff>723900</xdr:rowOff>
    </xdr:to>
    <xdr:pic>
      <xdr:nvPicPr>
        <xdr:cNvPr id="16" name="Imagen 21"/>
        <xdr:cNvPicPr preferRelativeResize="1">
          <a:picLocks noChangeAspect="1"/>
        </xdr:cNvPicPr>
      </xdr:nvPicPr>
      <xdr:blipFill>
        <a:blip r:embed="rId1"/>
        <a:stretch>
          <a:fillRect/>
        </a:stretch>
      </xdr:blipFill>
      <xdr:spPr>
        <a:xfrm>
          <a:off x="2228850" y="923925"/>
          <a:ext cx="33909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1">
      <selection activeCell="F7" sqref="F7"/>
    </sheetView>
  </sheetViews>
  <sheetFormatPr defaultColWidth="11.421875" defaultRowHeight="12.75"/>
  <cols>
    <col min="1" max="1" width="15.28125" style="11" customWidth="1"/>
    <col min="2" max="2" width="9.00390625" style="11" customWidth="1"/>
    <col min="3" max="3" width="39.140625" style="11" customWidth="1"/>
    <col min="4" max="4" width="7.140625" style="11" customWidth="1"/>
    <col min="5" max="5" width="43.28125" style="11" customWidth="1"/>
    <col min="6" max="6" width="9.7109375" style="11" customWidth="1"/>
    <col min="7" max="16384" width="11.421875" style="11" customWidth="1"/>
  </cols>
  <sheetData>
    <row r="1" spans="1:6" ht="12.75">
      <c r="A1" s="90" t="s">
        <v>112</v>
      </c>
      <c r="B1" s="90"/>
      <c r="C1" s="90"/>
      <c r="D1" s="90"/>
      <c r="E1" s="90"/>
      <c r="F1" s="90"/>
    </row>
    <row r="2" spans="1:6" ht="13.5" thickBot="1">
      <c r="A2" s="91"/>
      <c r="B2" s="91"/>
      <c r="C2" s="91"/>
      <c r="D2" s="91"/>
      <c r="E2" s="91"/>
      <c r="F2" s="91"/>
    </row>
    <row r="3" spans="1:6" ht="13.5" customHeight="1">
      <c r="A3" s="85" t="s">
        <v>90</v>
      </c>
      <c r="B3" s="86"/>
      <c r="C3" s="86" t="s">
        <v>89</v>
      </c>
      <c r="D3" s="86"/>
      <c r="E3" s="86" t="s">
        <v>107</v>
      </c>
      <c r="F3" s="87"/>
    </row>
    <row r="4" spans="1:6" ht="14.25" customHeight="1">
      <c r="A4" s="84" t="s">
        <v>63</v>
      </c>
      <c r="B4" s="88">
        <f>+AVERAGE(D4:D13)</f>
        <v>3.0415740740740738</v>
      </c>
      <c r="C4" s="83" t="s">
        <v>86</v>
      </c>
      <c r="D4" s="88">
        <f>+AVERAGE(F4:F5)</f>
        <v>2.8924999999999996</v>
      </c>
      <c r="E4" s="12" t="s">
        <v>106</v>
      </c>
      <c r="F4" s="18">
        <f>+'Evaluación SCI'!H8</f>
        <v>2.2249999999999996</v>
      </c>
    </row>
    <row r="5" spans="1:6" ht="14.25">
      <c r="A5" s="84"/>
      <c r="B5" s="89"/>
      <c r="C5" s="83"/>
      <c r="D5" s="89"/>
      <c r="E5" s="12" t="s">
        <v>64</v>
      </c>
      <c r="F5" s="18">
        <f>+'Evaluación SCI'!H13</f>
        <v>3.5599999999999996</v>
      </c>
    </row>
    <row r="6" spans="1:6" ht="14.25">
      <c r="A6" s="84"/>
      <c r="B6" s="89"/>
      <c r="C6" s="83" t="s">
        <v>87</v>
      </c>
      <c r="D6" s="88">
        <f>+AVERAGE(F6:F10)</f>
        <v>3.7</v>
      </c>
      <c r="E6" s="12" t="s">
        <v>65</v>
      </c>
      <c r="F6" s="18">
        <f>+'Evaluación SCI'!H19</f>
        <v>3.9749999999999996</v>
      </c>
    </row>
    <row r="7" spans="1:6" ht="14.25">
      <c r="A7" s="84"/>
      <c r="B7" s="89"/>
      <c r="C7" s="83"/>
      <c r="D7" s="89"/>
      <c r="E7" s="12" t="s">
        <v>66</v>
      </c>
      <c r="F7" s="18">
        <f>+'Evaluación SCI'!H24</f>
        <v>2.8666666666666667</v>
      </c>
    </row>
    <row r="8" spans="1:6" ht="14.25">
      <c r="A8" s="84"/>
      <c r="B8" s="89"/>
      <c r="C8" s="83"/>
      <c r="D8" s="89"/>
      <c r="E8" s="12" t="s">
        <v>67</v>
      </c>
      <c r="F8" s="18">
        <f>+'Evaluación SCI'!H27</f>
        <v>4.4</v>
      </c>
    </row>
    <row r="9" spans="1:6" ht="14.25">
      <c r="A9" s="84"/>
      <c r="B9" s="89"/>
      <c r="C9" s="83"/>
      <c r="D9" s="89"/>
      <c r="E9" s="12" t="s">
        <v>68</v>
      </c>
      <c r="F9" s="18">
        <f>+'Evaluación SCI'!H32</f>
        <v>3.525</v>
      </c>
    </row>
    <row r="10" spans="1:6" ht="14.25">
      <c r="A10" s="84"/>
      <c r="B10" s="89"/>
      <c r="C10" s="83"/>
      <c r="D10" s="89"/>
      <c r="E10" s="12" t="s">
        <v>62</v>
      </c>
      <c r="F10" s="18">
        <f>+'Evaluación SCI'!H37</f>
        <v>3.733333333333333</v>
      </c>
    </row>
    <row r="11" spans="1:6" ht="14.25">
      <c r="A11" s="84"/>
      <c r="B11" s="89"/>
      <c r="C11" s="83" t="s">
        <v>78</v>
      </c>
      <c r="D11" s="88">
        <f>+AVERAGE(F11:F13)</f>
        <v>2.532222222222222</v>
      </c>
      <c r="E11" s="12" t="s">
        <v>108</v>
      </c>
      <c r="F11" s="18">
        <f>+'Evaluación SCI'!H41</f>
        <v>2.78</v>
      </c>
    </row>
    <row r="12" spans="1:6" ht="14.25">
      <c r="A12" s="84"/>
      <c r="B12" s="89"/>
      <c r="C12" s="83"/>
      <c r="D12" s="89"/>
      <c r="E12" s="12" t="s">
        <v>109</v>
      </c>
      <c r="F12" s="18">
        <f>+'Evaluación SCI'!H47</f>
        <v>2.5999999999999996</v>
      </c>
    </row>
    <row r="13" spans="1:6" ht="14.25">
      <c r="A13" s="84"/>
      <c r="B13" s="89"/>
      <c r="C13" s="83"/>
      <c r="D13" s="89"/>
      <c r="E13" s="12" t="s">
        <v>110</v>
      </c>
      <c r="F13" s="18">
        <f>+'Evaluación SCI'!H52</f>
        <v>2.2166666666666663</v>
      </c>
    </row>
    <row r="14" spans="1:6" ht="30">
      <c r="A14" s="84" t="s">
        <v>69</v>
      </c>
      <c r="B14" s="88">
        <f>+AVERAGE(D14:D16)</f>
        <v>3.875198412698413</v>
      </c>
      <c r="C14" s="13" t="s">
        <v>80</v>
      </c>
      <c r="D14" s="14">
        <f>+'Evaluación SCI'!H59</f>
        <v>4.171428571428572</v>
      </c>
      <c r="E14" s="12" t="s">
        <v>81</v>
      </c>
      <c r="F14" s="18">
        <f>+'Evaluación SCI'!H59</f>
        <v>4.171428571428572</v>
      </c>
    </row>
    <row r="15" spans="1:6" ht="15">
      <c r="A15" s="84"/>
      <c r="B15" s="88"/>
      <c r="C15" s="13" t="s">
        <v>82</v>
      </c>
      <c r="D15" s="14">
        <f>+'Evaluación SCI'!H67</f>
        <v>3.766666666666667</v>
      </c>
      <c r="E15" s="12" t="s">
        <v>70</v>
      </c>
      <c r="F15" s="18">
        <f>+'Evaluación SCI'!H67</f>
        <v>3.766666666666667</v>
      </c>
    </row>
    <row r="16" spans="1:6" ht="15">
      <c r="A16" s="84"/>
      <c r="B16" s="88"/>
      <c r="C16" s="13" t="s">
        <v>83</v>
      </c>
      <c r="D16" s="14">
        <f>+'Evaluación SCI'!H71</f>
        <v>3.6875</v>
      </c>
      <c r="E16" s="12" t="s">
        <v>71</v>
      </c>
      <c r="F16" s="18">
        <f>+'Evaluación SCI'!H71</f>
        <v>3.6875</v>
      </c>
    </row>
    <row r="17" spans="1:6" ht="15.75" thickBot="1">
      <c r="A17" s="94" t="s">
        <v>72</v>
      </c>
      <c r="B17" s="95"/>
      <c r="C17" s="95"/>
      <c r="D17" s="95"/>
      <c r="E17" s="96"/>
      <c r="F17" s="19">
        <f>+'Evaluación SCI'!D80</f>
        <v>2.022222222222222</v>
      </c>
    </row>
    <row r="18" spans="1:6" ht="15.75" thickBot="1">
      <c r="A18" s="92" t="s">
        <v>88</v>
      </c>
      <c r="B18" s="93"/>
      <c r="C18" s="93"/>
      <c r="D18" s="93"/>
      <c r="E18" s="93"/>
      <c r="F18" s="20">
        <f>+AVERAGE(B4,B14,F17)</f>
        <v>2.9796649029982363</v>
      </c>
    </row>
    <row r="19" spans="1:6" ht="12.75">
      <c r="A19" s="15" t="s">
        <v>111</v>
      </c>
      <c r="B19" s="15"/>
      <c r="C19" s="16"/>
      <c r="D19" s="16"/>
      <c r="E19" s="17"/>
      <c r="F19" s="17"/>
    </row>
    <row r="20" spans="1:6" ht="12.75">
      <c r="A20" s="15"/>
      <c r="B20" s="15"/>
      <c r="C20" s="16"/>
      <c r="D20" s="16"/>
      <c r="E20" s="17"/>
      <c r="F20" s="17"/>
    </row>
  </sheetData>
  <sheetProtection/>
  <mergeCells count="16">
    <mergeCell ref="A1:F2"/>
    <mergeCell ref="A18:E18"/>
    <mergeCell ref="A4:A13"/>
    <mergeCell ref="C11:C13"/>
    <mergeCell ref="A17:E17"/>
    <mergeCell ref="B4:B13"/>
    <mergeCell ref="B14:B16"/>
    <mergeCell ref="D4:D5"/>
    <mergeCell ref="D6:D10"/>
    <mergeCell ref="C4:C5"/>
    <mergeCell ref="C6:C10"/>
    <mergeCell ref="A14:A16"/>
    <mergeCell ref="A3:B3"/>
    <mergeCell ref="C3:D3"/>
    <mergeCell ref="E3:F3"/>
    <mergeCell ref="D11:D13"/>
  </mergeCells>
  <conditionalFormatting sqref="F4:F16">
    <cfRule type="colorScale" priority="3" dxfId="1">
      <colorScale>
        <cfvo type="min" val="0"/>
        <cfvo type="percentile" val="50"/>
        <cfvo type="max"/>
        <color rgb="FFF8696B"/>
        <color rgb="FFFFEB84"/>
        <color rgb="FF63BE7B"/>
      </colorScale>
    </cfRule>
  </conditionalFormatting>
  <conditionalFormatting sqref="D4:D16">
    <cfRule type="colorScale" priority="2" dxfId="1">
      <colorScale>
        <cfvo type="min" val="0"/>
        <cfvo type="percentile" val="50"/>
        <cfvo type="max"/>
        <color rgb="FFF8696B"/>
        <color rgb="FFFFEB84"/>
        <color rgb="FF63BE7B"/>
      </colorScale>
    </cfRule>
  </conditionalFormatting>
  <conditionalFormatting sqref="F4:F17">
    <cfRule type="colorScale" priority="1" dxfId="1">
      <colorScale>
        <cfvo type="min" val="0"/>
        <cfvo type="percentile" val="50"/>
        <cfvo type="max"/>
        <color rgb="FFF8696B"/>
        <color rgb="FFFFEB84"/>
        <color rgb="FF63BE7B"/>
      </colorScale>
    </cfRule>
  </conditionalFormatting>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8"/>
  <sheetViews>
    <sheetView tabSelected="1" view="pageBreakPreview" zoomScale="68" zoomScaleNormal="77" zoomScaleSheetLayoutView="68" workbookViewId="0" topLeftCell="D1">
      <selection activeCell="E1" sqref="E1:J4"/>
    </sheetView>
  </sheetViews>
  <sheetFormatPr defaultColWidth="11.421875" defaultRowHeight="12.75"/>
  <cols>
    <col min="1" max="2" width="8.421875" style="7" customWidth="1"/>
    <col min="3" max="3" width="7.28125" style="29" customWidth="1"/>
    <col min="4" max="4" width="8.7109375" style="5" customWidth="1"/>
    <col min="5" max="5" width="43.421875" style="5" customWidth="1"/>
    <col min="6" max="6" width="6.28125" style="1" customWidth="1"/>
    <col min="7" max="7" width="8.140625" style="1" customWidth="1"/>
    <col min="8" max="8" width="18.421875" style="1" customWidth="1"/>
    <col min="9" max="9" width="77.8515625" style="29" customWidth="1"/>
    <col min="10" max="10" width="39.8515625" style="29" customWidth="1"/>
    <col min="11" max="11" width="24.421875" style="5" customWidth="1"/>
    <col min="12" max="16384" width="11.421875" style="5" customWidth="1"/>
  </cols>
  <sheetData>
    <row r="1" spans="1:10" ht="26.25" customHeight="1">
      <c r="A1" s="212" t="s">
        <v>97</v>
      </c>
      <c r="B1" s="213"/>
      <c r="C1" s="213"/>
      <c r="D1" s="214"/>
      <c r="E1" s="218" t="s">
        <v>193</v>
      </c>
      <c r="F1" s="219"/>
      <c r="G1" s="219"/>
      <c r="H1" s="219"/>
      <c r="I1" s="219"/>
      <c r="J1" s="220"/>
    </row>
    <row r="2" spans="1:10" ht="26.25" customHeight="1" thickBot="1">
      <c r="A2" s="215"/>
      <c r="B2" s="216"/>
      <c r="C2" s="216"/>
      <c r="D2" s="217"/>
      <c r="E2" s="221"/>
      <c r="F2" s="222"/>
      <c r="G2" s="222"/>
      <c r="H2" s="222"/>
      <c r="I2" s="222"/>
      <c r="J2" s="223"/>
    </row>
    <row r="3" spans="1:10" ht="26.25" customHeight="1">
      <c r="A3" s="227">
        <v>2018</v>
      </c>
      <c r="B3" s="228"/>
      <c r="C3" s="228"/>
      <c r="D3" s="229"/>
      <c r="E3" s="221"/>
      <c r="F3" s="222"/>
      <c r="G3" s="222"/>
      <c r="H3" s="222"/>
      <c r="I3" s="222"/>
      <c r="J3" s="223"/>
    </row>
    <row r="4" spans="1:10" ht="59.25" customHeight="1" thickBot="1">
      <c r="A4" s="230"/>
      <c r="B4" s="231"/>
      <c r="C4" s="231"/>
      <c r="D4" s="232"/>
      <c r="E4" s="224"/>
      <c r="F4" s="225"/>
      <c r="G4" s="225"/>
      <c r="H4" s="225"/>
      <c r="I4" s="225"/>
      <c r="J4" s="226"/>
    </row>
    <row r="5" spans="1:10" ht="34.5" customHeight="1">
      <c r="A5" s="238" t="s">
        <v>194</v>
      </c>
      <c r="B5" s="239"/>
      <c r="C5" s="239"/>
      <c r="D5" s="239"/>
      <c r="E5" s="239"/>
      <c r="F5" s="239"/>
      <c r="G5" s="239"/>
      <c r="H5" s="239"/>
      <c r="I5" s="239"/>
      <c r="J5" s="31">
        <f>+H7</f>
        <v>0</v>
      </c>
    </row>
    <row r="6" spans="1:10" s="6" customFormat="1" ht="84.75" customHeight="1">
      <c r="A6" s="234" t="s">
        <v>98</v>
      </c>
      <c r="B6" s="235"/>
      <c r="C6" s="235"/>
      <c r="D6" s="235"/>
      <c r="E6" s="190" t="s">
        <v>101</v>
      </c>
      <c r="F6" s="22" t="s">
        <v>92</v>
      </c>
      <c r="G6" s="23" t="s">
        <v>91</v>
      </c>
      <c r="H6" s="30" t="s">
        <v>195</v>
      </c>
      <c r="I6" s="243" t="s">
        <v>121</v>
      </c>
      <c r="J6" s="240" t="s">
        <v>93</v>
      </c>
    </row>
    <row r="7" spans="1:13" ht="29.25" customHeight="1">
      <c r="A7" s="236"/>
      <c r="B7" s="237"/>
      <c r="C7" s="237"/>
      <c r="D7" s="237"/>
      <c r="E7" s="191"/>
      <c r="F7" s="21">
        <v>0.3</v>
      </c>
      <c r="G7" s="21">
        <v>0.7</v>
      </c>
      <c r="H7" s="28"/>
      <c r="I7" s="244"/>
      <c r="J7" s="241"/>
      <c r="M7" s="27"/>
    </row>
    <row r="8" spans="1:10" ht="30" customHeight="1">
      <c r="A8" s="200" t="s">
        <v>73</v>
      </c>
      <c r="B8" s="197">
        <f>+(D8+D19+D41)/3</f>
        <v>3.0415740740740738</v>
      </c>
      <c r="C8" s="174" t="s">
        <v>86</v>
      </c>
      <c r="D8" s="180">
        <f>+(H8+H13)/2</f>
        <v>2.8924999999999996</v>
      </c>
      <c r="E8" s="54" t="s">
        <v>25</v>
      </c>
      <c r="F8" s="183"/>
      <c r="G8" s="184"/>
      <c r="H8" s="32">
        <f>+AVERAGE(H9:H12)</f>
        <v>2.2249999999999996</v>
      </c>
      <c r="I8" s="171" t="s">
        <v>25</v>
      </c>
      <c r="J8" s="233"/>
    </row>
    <row r="9" spans="1:10" ht="62.25" customHeight="1">
      <c r="A9" s="200"/>
      <c r="B9" s="198"/>
      <c r="C9" s="174"/>
      <c r="D9" s="181"/>
      <c r="E9" s="3" t="s">
        <v>26</v>
      </c>
      <c r="F9" s="2">
        <v>3</v>
      </c>
      <c r="G9" s="2">
        <v>2</v>
      </c>
      <c r="H9" s="67">
        <f>+(F9*$F$7)+(G9*$G$7)</f>
        <v>2.3</v>
      </c>
      <c r="I9" s="66" t="s">
        <v>197</v>
      </c>
      <c r="J9" s="65" t="s">
        <v>196</v>
      </c>
    </row>
    <row r="10" spans="1:10" ht="72.75" customHeight="1">
      <c r="A10" s="200"/>
      <c r="B10" s="198"/>
      <c r="C10" s="174"/>
      <c r="D10" s="181"/>
      <c r="E10" s="3" t="s">
        <v>94</v>
      </c>
      <c r="F10" s="2">
        <v>3</v>
      </c>
      <c r="G10" s="2">
        <v>2</v>
      </c>
      <c r="H10" s="67">
        <f>+(F10*$F$7)+(G10*$G$7)</f>
        <v>2.3</v>
      </c>
      <c r="I10" s="68" t="s">
        <v>200</v>
      </c>
      <c r="J10" s="65" t="s">
        <v>202</v>
      </c>
    </row>
    <row r="11" spans="1:10" ht="66" customHeight="1">
      <c r="A11" s="200"/>
      <c r="B11" s="198"/>
      <c r="C11" s="174"/>
      <c r="D11" s="181"/>
      <c r="E11" s="4" t="s">
        <v>27</v>
      </c>
      <c r="F11" s="2">
        <v>3</v>
      </c>
      <c r="G11" s="2">
        <v>2</v>
      </c>
      <c r="H11" s="67">
        <f>+(F11*$F$7)+(G11*$G$7)</f>
        <v>2.3</v>
      </c>
      <c r="I11" s="66" t="s">
        <v>201</v>
      </c>
      <c r="J11" s="65" t="s">
        <v>203</v>
      </c>
    </row>
    <row r="12" spans="1:10" ht="155.25" customHeight="1">
      <c r="A12" s="200"/>
      <c r="B12" s="198"/>
      <c r="C12" s="174"/>
      <c r="D12" s="181"/>
      <c r="E12" s="4" t="s">
        <v>28</v>
      </c>
      <c r="F12" s="2">
        <v>2</v>
      </c>
      <c r="G12" s="2">
        <v>2</v>
      </c>
      <c r="H12" s="67">
        <f>+(F12*$F$7)+(G12*$G$7)</f>
        <v>2</v>
      </c>
      <c r="I12" s="66" t="s">
        <v>204</v>
      </c>
      <c r="J12" s="37" t="s">
        <v>188</v>
      </c>
    </row>
    <row r="13" spans="1:10" ht="30" customHeight="1">
      <c r="A13" s="200"/>
      <c r="B13" s="198"/>
      <c r="C13" s="174"/>
      <c r="D13" s="181"/>
      <c r="E13" s="54" t="s">
        <v>29</v>
      </c>
      <c r="F13" s="158"/>
      <c r="G13" s="159"/>
      <c r="H13" s="34">
        <f>SUM(H14:H18)/5</f>
        <v>3.5599999999999996</v>
      </c>
      <c r="I13" s="171" t="s">
        <v>29</v>
      </c>
      <c r="J13" s="242"/>
    </row>
    <row r="14" spans="1:10" ht="76.5">
      <c r="A14" s="200"/>
      <c r="B14" s="198"/>
      <c r="C14" s="174"/>
      <c r="D14" s="181"/>
      <c r="E14" s="3" t="s">
        <v>30</v>
      </c>
      <c r="F14" s="2">
        <v>5</v>
      </c>
      <c r="G14" s="24">
        <v>5</v>
      </c>
      <c r="H14" s="35">
        <f>+(F14*$F$7)+(G14*$G$7)</f>
        <v>5</v>
      </c>
      <c r="I14" s="69" t="s">
        <v>205</v>
      </c>
      <c r="J14" s="70" t="s">
        <v>206</v>
      </c>
    </row>
    <row r="15" spans="1:10" ht="177.75" customHeight="1">
      <c r="A15" s="200"/>
      <c r="B15" s="198"/>
      <c r="C15" s="174"/>
      <c r="D15" s="181"/>
      <c r="E15" s="3" t="s">
        <v>124</v>
      </c>
      <c r="F15" s="2">
        <v>2</v>
      </c>
      <c r="G15" s="2">
        <v>2</v>
      </c>
      <c r="H15" s="2">
        <f>+(F15*$F$7)+(G15*$G$7)</f>
        <v>2</v>
      </c>
      <c r="I15" s="71" t="s">
        <v>208</v>
      </c>
      <c r="J15" s="72" t="s">
        <v>207</v>
      </c>
    </row>
    <row r="16" spans="1:10" ht="51">
      <c r="A16" s="200"/>
      <c r="B16" s="198"/>
      <c r="C16" s="174"/>
      <c r="D16" s="181"/>
      <c r="E16" s="3" t="s">
        <v>103</v>
      </c>
      <c r="F16" s="2">
        <v>5</v>
      </c>
      <c r="G16" s="2">
        <v>3</v>
      </c>
      <c r="H16" s="2">
        <f>+(F16*$F$7)+(G16*$G$7)</f>
        <v>3.5999999999999996</v>
      </c>
      <c r="I16" s="71" t="s">
        <v>209</v>
      </c>
      <c r="J16" s="70" t="s">
        <v>210</v>
      </c>
    </row>
    <row r="17" spans="1:10" ht="63.75" customHeight="1">
      <c r="A17" s="200"/>
      <c r="B17" s="198"/>
      <c r="C17" s="174"/>
      <c r="D17" s="181"/>
      <c r="E17" s="59" t="s">
        <v>96</v>
      </c>
      <c r="F17" s="58">
        <v>5</v>
      </c>
      <c r="G17" s="58">
        <v>3</v>
      </c>
      <c r="H17" s="58">
        <f>+(F17*$F$7)+(G17*$G$7)</f>
        <v>3.5999999999999996</v>
      </c>
      <c r="I17" s="73" t="s">
        <v>211</v>
      </c>
      <c r="J17" s="62" t="s">
        <v>189</v>
      </c>
    </row>
    <row r="18" spans="1:10" ht="88.5" customHeight="1">
      <c r="A18" s="200"/>
      <c r="B18" s="198"/>
      <c r="C18" s="174"/>
      <c r="D18" s="182"/>
      <c r="E18" s="3" t="s">
        <v>31</v>
      </c>
      <c r="F18" s="2">
        <v>5</v>
      </c>
      <c r="G18" s="2">
        <v>3</v>
      </c>
      <c r="H18" s="2">
        <f>+(F18*$F$7)+(G18*$G$7)</f>
        <v>3.5999999999999996</v>
      </c>
      <c r="I18" s="56" t="s">
        <v>212</v>
      </c>
      <c r="J18" s="37" t="s">
        <v>125</v>
      </c>
    </row>
    <row r="19" spans="1:10" ht="21" customHeight="1" thickBot="1">
      <c r="A19" s="200"/>
      <c r="B19" s="198"/>
      <c r="C19" s="174" t="s">
        <v>74</v>
      </c>
      <c r="D19" s="180">
        <f>+(H19+H24+H27+H32+H37)/5</f>
        <v>3.7</v>
      </c>
      <c r="E19" s="54" t="s">
        <v>75</v>
      </c>
      <c r="F19" s="178"/>
      <c r="G19" s="179"/>
      <c r="H19" s="38">
        <f>SUM(H20:H23)/4</f>
        <v>3.9749999999999996</v>
      </c>
      <c r="I19" s="171" t="s">
        <v>75</v>
      </c>
      <c r="J19" s="172"/>
    </row>
    <row r="20" spans="1:10" ht="123.75" customHeight="1">
      <c r="A20" s="200"/>
      <c r="B20" s="198"/>
      <c r="C20" s="174"/>
      <c r="D20" s="181"/>
      <c r="E20" s="3" t="s">
        <v>32</v>
      </c>
      <c r="F20" s="2">
        <v>5</v>
      </c>
      <c r="G20" s="2">
        <v>3</v>
      </c>
      <c r="H20" s="2">
        <f>+(F20*$F$7)+(G20*$G$7)</f>
        <v>3.5999999999999996</v>
      </c>
      <c r="I20" s="74" t="s">
        <v>216</v>
      </c>
      <c r="J20" s="75" t="s">
        <v>217</v>
      </c>
    </row>
    <row r="21" spans="1:10" ht="55.5" customHeight="1">
      <c r="A21" s="200"/>
      <c r="B21" s="198"/>
      <c r="C21" s="174"/>
      <c r="D21" s="181"/>
      <c r="E21" s="3" t="s">
        <v>33</v>
      </c>
      <c r="F21" s="2">
        <v>5</v>
      </c>
      <c r="G21" s="2">
        <v>5</v>
      </c>
      <c r="H21" s="2">
        <f>+(F21*$F$7)+(G21*$G$7)</f>
        <v>5</v>
      </c>
      <c r="I21" s="69" t="s">
        <v>213</v>
      </c>
      <c r="J21" s="37" t="s">
        <v>170</v>
      </c>
    </row>
    <row r="22" spans="1:10" ht="55.5" customHeight="1">
      <c r="A22" s="200"/>
      <c r="B22" s="198"/>
      <c r="C22" s="174"/>
      <c r="D22" s="181"/>
      <c r="E22" s="3" t="s">
        <v>104</v>
      </c>
      <c r="F22" s="2">
        <v>4</v>
      </c>
      <c r="G22" s="2">
        <v>4</v>
      </c>
      <c r="H22" s="2">
        <f>+(F22*$F$7)+(G22*$G$7)</f>
        <v>4</v>
      </c>
      <c r="I22" s="69" t="s">
        <v>214</v>
      </c>
      <c r="J22" s="37" t="s">
        <v>171</v>
      </c>
    </row>
    <row r="23" spans="1:10" ht="88.5" customHeight="1">
      <c r="A23" s="200"/>
      <c r="B23" s="198"/>
      <c r="C23" s="174"/>
      <c r="D23" s="181"/>
      <c r="E23" s="3" t="s">
        <v>34</v>
      </c>
      <c r="F23" s="2">
        <v>4</v>
      </c>
      <c r="G23" s="2">
        <v>3</v>
      </c>
      <c r="H23" s="2">
        <f>+(F23*$F$7)+(G23*$G$7)</f>
        <v>3.3</v>
      </c>
      <c r="I23" s="69" t="s">
        <v>235</v>
      </c>
      <c r="J23" s="70" t="s">
        <v>215</v>
      </c>
    </row>
    <row r="24" spans="1:10" ht="30" customHeight="1">
      <c r="A24" s="200"/>
      <c r="B24" s="198"/>
      <c r="C24" s="174"/>
      <c r="D24" s="181"/>
      <c r="E24" s="54" t="s">
        <v>35</v>
      </c>
      <c r="F24" s="158"/>
      <c r="G24" s="159"/>
      <c r="H24" s="34">
        <f>SUM(H25:H26)/3</f>
        <v>2.8666666666666667</v>
      </c>
      <c r="I24" s="171" t="s">
        <v>35</v>
      </c>
      <c r="J24" s="173"/>
    </row>
    <row r="25" spans="1:10" ht="58.5" customHeight="1">
      <c r="A25" s="200"/>
      <c r="B25" s="198"/>
      <c r="C25" s="174"/>
      <c r="D25" s="181"/>
      <c r="E25" s="3" t="s">
        <v>36</v>
      </c>
      <c r="F25" s="2">
        <v>5</v>
      </c>
      <c r="G25" s="2">
        <v>3</v>
      </c>
      <c r="H25" s="25">
        <f>+(F25*$F$7)+(G25*$G$7)</f>
        <v>3.5999999999999996</v>
      </c>
      <c r="I25" s="78" t="s">
        <v>236</v>
      </c>
      <c r="J25" s="167" t="s">
        <v>152</v>
      </c>
    </row>
    <row r="26" spans="1:10" ht="58.5" customHeight="1">
      <c r="A26" s="200"/>
      <c r="B26" s="198"/>
      <c r="C26" s="174"/>
      <c r="D26" s="181"/>
      <c r="E26" s="3" t="s">
        <v>114</v>
      </c>
      <c r="F26" s="2">
        <v>5</v>
      </c>
      <c r="G26" s="2">
        <v>5</v>
      </c>
      <c r="H26" s="25">
        <f>+(F26*$F$7)+(G26*$G$7)</f>
        <v>5</v>
      </c>
      <c r="I26" s="33" t="s">
        <v>172</v>
      </c>
      <c r="J26" s="168"/>
    </row>
    <row r="27" spans="1:10" ht="30" customHeight="1">
      <c r="A27" s="200"/>
      <c r="B27" s="198"/>
      <c r="C27" s="174"/>
      <c r="D27" s="181"/>
      <c r="E27" s="54" t="s">
        <v>37</v>
      </c>
      <c r="F27" s="158"/>
      <c r="G27" s="159"/>
      <c r="H27" s="34">
        <f>SUM(H28:H31)/4</f>
        <v>4.4</v>
      </c>
      <c r="I27" s="165" t="s">
        <v>37</v>
      </c>
      <c r="J27" s="169"/>
    </row>
    <row r="28" spans="1:10" ht="230.25" customHeight="1">
      <c r="A28" s="200"/>
      <c r="B28" s="198"/>
      <c r="C28" s="174"/>
      <c r="D28" s="181"/>
      <c r="E28" s="3" t="s">
        <v>38</v>
      </c>
      <c r="F28" s="2">
        <v>4</v>
      </c>
      <c r="G28" s="2">
        <v>4</v>
      </c>
      <c r="H28" s="2">
        <f>+(F28*$F$7)+(G28*$G$7)</f>
        <v>4</v>
      </c>
      <c r="I28" s="36" t="s">
        <v>173</v>
      </c>
      <c r="J28" s="37" t="s">
        <v>175</v>
      </c>
    </row>
    <row r="29" spans="1:10" ht="110.25" customHeight="1">
      <c r="A29" s="200"/>
      <c r="B29" s="198"/>
      <c r="C29" s="174"/>
      <c r="D29" s="181"/>
      <c r="E29" s="3" t="s">
        <v>39</v>
      </c>
      <c r="F29" s="2">
        <v>5</v>
      </c>
      <c r="G29" s="2">
        <v>3</v>
      </c>
      <c r="H29" s="2">
        <f>+(F29*$F$7)+(G29*$G$7)</f>
        <v>3.5999999999999996</v>
      </c>
      <c r="I29" s="36" t="s">
        <v>174</v>
      </c>
      <c r="J29" s="37" t="s">
        <v>175</v>
      </c>
    </row>
    <row r="30" spans="1:10" ht="69" customHeight="1">
      <c r="A30" s="200"/>
      <c r="B30" s="198"/>
      <c r="C30" s="174"/>
      <c r="D30" s="181"/>
      <c r="E30" s="3" t="s">
        <v>40</v>
      </c>
      <c r="F30" s="2">
        <v>5</v>
      </c>
      <c r="G30" s="2">
        <v>5</v>
      </c>
      <c r="H30" s="2">
        <f>+(F30*$F$7)+(G30*$G$7)</f>
        <v>5</v>
      </c>
      <c r="I30" s="36" t="s">
        <v>123</v>
      </c>
      <c r="J30" s="37"/>
    </row>
    <row r="31" spans="1:10" ht="51">
      <c r="A31" s="200"/>
      <c r="B31" s="198"/>
      <c r="C31" s="174"/>
      <c r="D31" s="181"/>
      <c r="E31" s="3" t="s">
        <v>102</v>
      </c>
      <c r="F31" s="2">
        <v>5</v>
      </c>
      <c r="G31" s="2">
        <v>5</v>
      </c>
      <c r="H31" s="2">
        <f>+(F31*$F$7)+(G31*$G$7)</f>
        <v>5</v>
      </c>
      <c r="I31" s="36" t="s">
        <v>148</v>
      </c>
      <c r="J31" s="37" t="s">
        <v>175</v>
      </c>
    </row>
    <row r="32" spans="1:10" ht="30" customHeight="1">
      <c r="A32" s="200"/>
      <c r="B32" s="198"/>
      <c r="C32" s="174"/>
      <c r="D32" s="181"/>
      <c r="E32" s="54" t="s">
        <v>76</v>
      </c>
      <c r="F32" s="158"/>
      <c r="G32" s="159"/>
      <c r="H32" s="34">
        <f>SUM(H33:H36)/4</f>
        <v>3.525</v>
      </c>
      <c r="I32" s="171" t="s">
        <v>76</v>
      </c>
      <c r="J32" s="169"/>
    </row>
    <row r="33" spans="1:10" ht="63.75">
      <c r="A33" s="200"/>
      <c r="B33" s="198"/>
      <c r="C33" s="174"/>
      <c r="D33" s="181"/>
      <c r="E33" s="3" t="s">
        <v>58</v>
      </c>
      <c r="F33" s="2">
        <v>5</v>
      </c>
      <c r="G33" s="2">
        <v>3</v>
      </c>
      <c r="H33" s="2">
        <f>+(F33*$F$7)+(G33*$G$7)</f>
        <v>3.5999999999999996</v>
      </c>
      <c r="I33" s="36" t="s">
        <v>176</v>
      </c>
      <c r="J33" s="37" t="s">
        <v>177</v>
      </c>
    </row>
    <row r="34" spans="1:10" ht="66.75" customHeight="1">
      <c r="A34" s="200"/>
      <c r="B34" s="198"/>
      <c r="C34" s="174"/>
      <c r="D34" s="181"/>
      <c r="E34" s="3" t="s">
        <v>115</v>
      </c>
      <c r="F34" s="2">
        <v>4</v>
      </c>
      <c r="G34" s="2">
        <v>3</v>
      </c>
      <c r="H34" s="2">
        <f>+(F34*$F$7)+(G34*$G$7)</f>
        <v>3.3</v>
      </c>
      <c r="I34" s="36" t="s">
        <v>181</v>
      </c>
      <c r="J34" s="37" t="s">
        <v>178</v>
      </c>
    </row>
    <row r="35" spans="1:10" ht="118.5" customHeight="1">
      <c r="A35" s="200"/>
      <c r="B35" s="198"/>
      <c r="C35" s="174"/>
      <c r="D35" s="181"/>
      <c r="E35" s="3" t="s">
        <v>59</v>
      </c>
      <c r="F35" s="2">
        <v>5</v>
      </c>
      <c r="G35" s="2">
        <v>3</v>
      </c>
      <c r="H35" s="2">
        <f>+(F35*$F$7)+(G35*$G$7)</f>
        <v>3.5999999999999996</v>
      </c>
      <c r="I35" s="36" t="s">
        <v>179</v>
      </c>
      <c r="J35" s="37" t="s">
        <v>182</v>
      </c>
    </row>
    <row r="36" spans="1:10" ht="85.5" customHeight="1">
      <c r="A36" s="200"/>
      <c r="B36" s="198"/>
      <c r="C36" s="174"/>
      <c r="D36" s="181"/>
      <c r="E36" s="3" t="s">
        <v>60</v>
      </c>
      <c r="F36" s="2">
        <v>5</v>
      </c>
      <c r="G36" s="2">
        <v>3</v>
      </c>
      <c r="H36" s="2">
        <f>+(F36*$F$7)+(G36*$G$7)</f>
        <v>3.5999999999999996</v>
      </c>
      <c r="I36" s="36" t="s">
        <v>180</v>
      </c>
      <c r="J36" s="37" t="s">
        <v>182</v>
      </c>
    </row>
    <row r="37" spans="1:10" ht="30" customHeight="1">
      <c r="A37" s="200"/>
      <c r="B37" s="198"/>
      <c r="C37" s="174"/>
      <c r="D37" s="181"/>
      <c r="E37" s="54" t="s">
        <v>77</v>
      </c>
      <c r="F37" s="158"/>
      <c r="G37" s="159"/>
      <c r="H37" s="34">
        <f>SUM(H38:H40)/3</f>
        <v>3.733333333333333</v>
      </c>
      <c r="I37" s="177" t="s">
        <v>77</v>
      </c>
      <c r="J37" s="169"/>
    </row>
    <row r="38" spans="1:10" ht="115.5" customHeight="1">
      <c r="A38" s="200"/>
      <c r="B38" s="198"/>
      <c r="C38" s="174"/>
      <c r="D38" s="181"/>
      <c r="E38" s="3" t="s">
        <v>61</v>
      </c>
      <c r="F38" s="2">
        <v>4</v>
      </c>
      <c r="G38" s="2">
        <v>4</v>
      </c>
      <c r="H38" s="2">
        <f>+(F38*$F$7)+(G38*$G$7)</f>
        <v>4</v>
      </c>
      <c r="I38" s="33" t="s">
        <v>167</v>
      </c>
      <c r="J38" s="57" t="s">
        <v>168</v>
      </c>
    </row>
    <row r="39" spans="1:10" ht="45" customHeight="1">
      <c r="A39" s="200"/>
      <c r="B39" s="198"/>
      <c r="C39" s="174"/>
      <c r="D39" s="181"/>
      <c r="E39" s="3" t="s">
        <v>51</v>
      </c>
      <c r="F39" s="2">
        <v>5</v>
      </c>
      <c r="G39" s="2">
        <v>3</v>
      </c>
      <c r="H39" s="2">
        <f>+(F39*$F$7)+(G39*$G$7)</f>
        <v>3.5999999999999996</v>
      </c>
      <c r="I39" s="33" t="s">
        <v>153</v>
      </c>
      <c r="J39" s="37" t="s">
        <v>154</v>
      </c>
    </row>
    <row r="40" spans="1:10" ht="57.75" customHeight="1">
      <c r="A40" s="200"/>
      <c r="B40" s="198"/>
      <c r="C40" s="174"/>
      <c r="D40" s="182"/>
      <c r="E40" s="3" t="s">
        <v>52</v>
      </c>
      <c r="F40" s="2">
        <v>5</v>
      </c>
      <c r="G40" s="2">
        <v>3</v>
      </c>
      <c r="H40" s="2">
        <f>+(F40*$F$7)+(G40*$G$7)</f>
        <v>3.5999999999999996</v>
      </c>
      <c r="I40" s="33" t="s">
        <v>149</v>
      </c>
      <c r="J40" s="37" t="s">
        <v>154</v>
      </c>
    </row>
    <row r="41" spans="1:10" ht="30" customHeight="1">
      <c r="A41" s="200"/>
      <c r="B41" s="198"/>
      <c r="C41" s="174" t="s">
        <v>78</v>
      </c>
      <c r="D41" s="180">
        <f>+(H41+H47+H52)/3</f>
        <v>2.532222222222222</v>
      </c>
      <c r="E41" s="54" t="s">
        <v>50</v>
      </c>
      <c r="F41" s="158"/>
      <c r="G41" s="159"/>
      <c r="H41" s="39">
        <f>SUM(H42:H46)/5</f>
        <v>2.78</v>
      </c>
      <c r="I41" s="175" t="s">
        <v>50</v>
      </c>
      <c r="J41" s="176"/>
    </row>
    <row r="42" spans="1:10" ht="54" customHeight="1">
      <c r="A42" s="200"/>
      <c r="B42" s="198"/>
      <c r="C42" s="174"/>
      <c r="D42" s="181"/>
      <c r="E42" s="3" t="s">
        <v>53</v>
      </c>
      <c r="F42" s="2">
        <v>2</v>
      </c>
      <c r="G42" s="25">
        <v>3</v>
      </c>
      <c r="H42" s="2">
        <f>+(F42*$F$7)+(G42*$G$7)</f>
        <v>2.6999999999999997</v>
      </c>
      <c r="I42" s="69" t="s">
        <v>218</v>
      </c>
      <c r="J42" s="37" t="s">
        <v>155</v>
      </c>
    </row>
    <row r="43" spans="1:10" ht="51">
      <c r="A43" s="200"/>
      <c r="B43" s="198"/>
      <c r="C43" s="174"/>
      <c r="D43" s="181"/>
      <c r="E43" s="3" t="s">
        <v>54</v>
      </c>
      <c r="F43" s="2">
        <v>3</v>
      </c>
      <c r="G43" s="25">
        <v>3</v>
      </c>
      <c r="H43" s="2">
        <f>+(F43*$F$7)+(G43*$G$7)</f>
        <v>2.9999999999999996</v>
      </c>
      <c r="I43" s="45" t="s">
        <v>156</v>
      </c>
      <c r="J43" s="37" t="s">
        <v>157</v>
      </c>
    </row>
    <row r="44" spans="1:10" ht="56.25" customHeight="1">
      <c r="A44" s="200"/>
      <c r="B44" s="198"/>
      <c r="C44" s="174"/>
      <c r="D44" s="181"/>
      <c r="E44" s="3" t="s">
        <v>55</v>
      </c>
      <c r="F44" s="2">
        <v>4</v>
      </c>
      <c r="G44" s="25">
        <v>3</v>
      </c>
      <c r="H44" s="2">
        <f>+(F44*$F$7)+(G44*$G$7)</f>
        <v>3.3</v>
      </c>
      <c r="I44" s="69" t="s">
        <v>219</v>
      </c>
      <c r="J44" s="37" t="s">
        <v>158</v>
      </c>
    </row>
    <row r="45" spans="1:10" ht="63" customHeight="1">
      <c r="A45" s="200"/>
      <c r="B45" s="198"/>
      <c r="C45" s="174"/>
      <c r="D45" s="181"/>
      <c r="E45" s="3" t="s">
        <v>56</v>
      </c>
      <c r="F45" s="2">
        <v>5</v>
      </c>
      <c r="G45" s="25">
        <v>3</v>
      </c>
      <c r="H45" s="2">
        <f>+(F45*$F$7)+(G45*$G$7)</f>
        <v>3.5999999999999996</v>
      </c>
      <c r="I45" s="36" t="s">
        <v>159</v>
      </c>
      <c r="J45" s="37" t="s">
        <v>160</v>
      </c>
    </row>
    <row r="46" spans="1:10" ht="51">
      <c r="A46" s="200"/>
      <c r="B46" s="198"/>
      <c r="C46" s="174"/>
      <c r="D46" s="181"/>
      <c r="E46" s="3" t="s">
        <v>57</v>
      </c>
      <c r="F46" s="2">
        <v>2</v>
      </c>
      <c r="G46" s="25">
        <v>1</v>
      </c>
      <c r="H46" s="40">
        <f>+(F46*$F$7)+(G46*$G$7)</f>
        <v>1.2999999999999998</v>
      </c>
      <c r="I46" s="69" t="s">
        <v>220</v>
      </c>
      <c r="J46" s="37" t="s">
        <v>161</v>
      </c>
    </row>
    <row r="47" spans="1:10" ht="30" customHeight="1">
      <c r="A47" s="200"/>
      <c r="B47" s="198"/>
      <c r="C47" s="174"/>
      <c r="D47" s="181"/>
      <c r="E47" s="54" t="s">
        <v>41</v>
      </c>
      <c r="F47" s="158"/>
      <c r="G47" s="159"/>
      <c r="H47" s="41">
        <f>SUM(H48:H51)/4</f>
        <v>2.5999999999999996</v>
      </c>
      <c r="I47" s="165" t="s">
        <v>41</v>
      </c>
      <c r="J47" s="169"/>
    </row>
    <row r="48" spans="1:10" ht="38.25">
      <c r="A48" s="200"/>
      <c r="B48" s="198"/>
      <c r="C48" s="174"/>
      <c r="D48" s="181"/>
      <c r="E48" s="3" t="s">
        <v>42</v>
      </c>
      <c r="F48" s="2">
        <v>2</v>
      </c>
      <c r="G48" s="2">
        <v>3</v>
      </c>
      <c r="H48" s="25">
        <f>+(F48*$F$7)+(G48*$G$7)</f>
        <v>2.6999999999999997</v>
      </c>
      <c r="I48" s="69" t="s">
        <v>221</v>
      </c>
      <c r="J48" s="37" t="s">
        <v>183</v>
      </c>
    </row>
    <row r="49" spans="1:10" ht="109.5" customHeight="1">
      <c r="A49" s="200"/>
      <c r="B49" s="198"/>
      <c r="C49" s="174"/>
      <c r="D49" s="181"/>
      <c r="E49" s="3" t="s">
        <v>116</v>
      </c>
      <c r="F49" s="2">
        <v>2</v>
      </c>
      <c r="G49" s="2">
        <v>2</v>
      </c>
      <c r="H49" s="25">
        <f>+(F49*$F$7)+(G49*$G$7)</f>
        <v>2</v>
      </c>
      <c r="I49" s="69" t="s">
        <v>222</v>
      </c>
      <c r="J49" s="37" t="s">
        <v>126</v>
      </c>
    </row>
    <row r="50" spans="1:10" ht="61.5" customHeight="1">
      <c r="A50" s="200"/>
      <c r="B50" s="198"/>
      <c r="C50" s="174"/>
      <c r="D50" s="181"/>
      <c r="E50" s="3" t="s">
        <v>43</v>
      </c>
      <c r="F50" s="2">
        <v>3</v>
      </c>
      <c r="G50" s="2">
        <v>3</v>
      </c>
      <c r="H50" s="25">
        <f>+(F50*$F$7)+(G50*$G$7)</f>
        <v>2.9999999999999996</v>
      </c>
      <c r="I50" s="76" t="s">
        <v>226</v>
      </c>
      <c r="J50" s="37" t="s">
        <v>127</v>
      </c>
    </row>
    <row r="51" spans="1:10" ht="47.25" customHeight="1">
      <c r="A51" s="200"/>
      <c r="B51" s="198"/>
      <c r="C51" s="174"/>
      <c r="D51" s="181"/>
      <c r="E51" s="3" t="s">
        <v>44</v>
      </c>
      <c r="F51" s="2">
        <v>2</v>
      </c>
      <c r="G51" s="2">
        <v>3</v>
      </c>
      <c r="H51" s="25">
        <f>+(F51*$F$7)+(G51*$G$7)</f>
        <v>2.6999999999999997</v>
      </c>
      <c r="I51" s="36" t="s">
        <v>150</v>
      </c>
      <c r="J51" s="37" t="s">
        <v>151</v>
      </c>
    </row>
    <row r="52" spans="1:10" ht="30" customHeight="1">
      <c r="A52" s="200"/>
      <c r="B52" s="198"/>
      <c r="C52" s="174"/>
      <c r="D52" s="181"/>
      <c r="E52" s="54" t="s">
        <v>84</v>
      </c>
      <c r="F52" s="158"/>
      <c r="G52" s="159"/>
      <c r="H52" s="34">
        <f>SUM(H53:H58)/6</f>
        <v>2.2166666666666663</v>
      </c>
      <c r="I52" s="165" t="s">
        <v>142</v>
      </c>
      <c r="J52" s="166"/>
    </row>
    <row r="53" spans="1:10" ht="51">
      <c r="A53" s="200"/>
      <c r="B53" s="198"/>
      <c r="C53" s="174"/>
      <c r="D53" s="181"/>
      <c r="E53" s="3" t="s">
        <v>45</v>
      </c>
      <c r="F53" s="2">
        <v>2</v>
      </c>
      <c r="G53" s="2">
        <v>2</v>
      </c>
      <c r="H53" s="25">
        <f aca="true" t="shared" si="0" ref="H53:H58">+(F53*$F$7)+(G53*$G$7)</f>
        <v>2</v>
      </c>
      <c r="I53" s="69" t="s">
        <v>223</v>
      </c>
      <c r="J53" s="70" t="s">
        <v>224</v>
      </c>
    </row>
    <row r="54" spans="1:10" ht="68.25" customHeight="1">
      <c r="A54" s="200"/>
      <c r="B54" s="198"/>
      <c r="C54" s="174"/>
      <c r="D54" s="181"/>
      <c r="E54" s="3" t="s">
        <v>46</v>
      </c>
      <c r="F54" s="2">
        <v>2</v>
      </c>
      <c r="G54" s="2">
        <v>2</v>
      </c>
      <c r="H54" s="25">
        <f t="shared" si="0"/>
        <v>2</v>
      </c>
      <c r="I54" s="69" t="s">
        <v>225</v>
      </c>
      <c r="J54" s="37" t="s">
        <v>184</v>
      </c>
    </row>
    <row r="55" spans="1:10" ht="39" customHeight="1">
      <c r="A55" s="200"/>
      <c r="B55" s="198"/>
      <c r="C55" s="174"/>
      <c r="D55" s="181"/>
      <c r="E55" s="3" t="s">
        <v>47</v>
      </c>
      <c r="F55" s="2">
        <v>2</v>
      </c>
      <c r="G55" s="2">
        <v>2</v>
      </c>
      <c r="H55" s="25">
        <f t="shared" si="0"/>
        <v>2</v>
      </c>
      <c r="I55" s="69" t="s">
        <v>227</v>
      </c>
      <c r="J55" s="70" t="s">
        <v>228</v>
      </c>
    </row>
    <row r="56" spans="1:10" ht="51">
      <c r="A56" s="200"/>
      <c r="B56" s="198"/>
      <c r="C56" s="174"/>
      <c r="D56" s="181"/>
      <c r="E56" s="3" t="s">
        <v>48</v>
      </c>
      <c r="F56" s="2">
        <v>2</v>
      </c>
      <c r="G56" s="2">
        <v>3</v>
      </c>
      <c r="H56" s="25">
        <f t="shared" si="0"/>
        <v>2.6999999999999997</v>
      </c>
      <c r="I56" s="69" t="s">
        <v>229</v>
      </c>
      <c r="J56" s="70" t="s">
        <v>230</v>
      </c>
    </row>
    <row r="57" spans="1:10" ht="51">
      <c r="A57" s="200"/>
      <c r="B57" s="198"/>
      <c r="C57" s="174"/>
      <c r="D57" s="181"/>
      <c r="E57" s="3" t="s">
        <v>117</v>
      </c>
      <c r="F57" s="2">
        <v>4</v>
      </c>
      <c r="G57" s="2">
        <v>2</v>
      </c>
      <c r="H57" s="25">
        <f t="shared" si="0"/>
        <v>2.5999999999999996</v>
      </c>
      <c r="I57" s="69" t="s">
        <v>231</v>
      </c>
      <c r="J57" s="37" t="s">
        <v>122</v>
      </c>
    </row>
    <row r="58" spans="1:10" ht="66" customHeight="1">
      <c r="A58" s="200"/>
      <c r="B58" s="199"/>
      <c r="C58" s="174"/>
      <c r="D58" s="182"/>
      <c r="E58" s="3" t="s">
        <v>49</v>
      </c>
      <c r="F58" s="2">
        <v>2</v>
      </c>
      <c r="G58" s="2">
        <v>2</v>
      </c>
      <c r="H58" s="25">
        <f t="shared" si="0"/>
        <v>2</v>
      </c>
      <c r="I58" s="69" t="s">
        <v>232</v>
      </c>
      <c r="J58" s="37" t="s">
        <v>128</v>
      </c>
    </row>
    <row r="59" spans="1:10" ht="30" customHeight="1">
      <c r="A59" s="192" t="s">
        <v>79</v>
      </c>
      <c r="B59" s="160">
        <f>+(D59+D67+D71)/3</f>
        <v>3.875198412698413</v>
      </c>
      <c r="C59" s="170" t="s">
        <v>80</v>
      </c>
      <c r="D59" s="193">
        <f>+H59</f>
        <v>4.171428571428572</v>
      </c>
      <c r="E59" s="54" t="s">
        <v>146</v>
      </c>
      <c r="F59" s="158"/>
      <c r="G59" s="159"/>
      <c r="H59" s="34">
        <f>SUM(H60:H66)/7</f>
        <v>4.171428571428572</v>
      </c>
      <c r="I59" s="165" t="s">
        <v>146</v>
      </c>
      <c r="J59" s="169"/>
    </row>
    <row r="60" spans="1:10" ht="174" customHeight="1">
      <c r="A60" s="192"/>
      <c r="B60" s="185"/>
      <c r="C60" s="170"/>
      <c r="D60" s="193">
        <v>2.8428571428571425</v>
      </c>
      <c r="E60" s="3" t="s">
        <v>9</v>
      </c>
      <c r="F60" s="2">
        <v>4</v>
      </c>
      <c r="G60" s="2">
        <v>4</v>
      </c>
      <c r="H60" s="25">
        <f aca="true" t="shared" si="1" ref="H60:H66">+(F60*$F$7)+(G60*$G$7)</f>
        <v>4</v>
      </c>
      <c r="I60" s="36" t="s">
        <v>185</v>
      </c>
      <c r="J60" s="37" t="s">
        <v>120</v>
      </c>
    </row>
    <row r="61" spans="1:10" ht="76.5">
      <c r="A61" s="192"/>
      <c r="B61" s="185"/>
      <c r="C61" s="170"/>
      <c r="D61" s="193">
        <v>2.8428571428571425</v>
      </c>
      <c r="E61" s="3" t="s">
        <v>10</v>
      </c>
      <c r="F61" s="2">
        <v>4</v>
      </c>
      <c r="G61" s="2">
        <v>3</v>
      </c>
      <c r="H61" s="60">
        <f t="shared" si="1"/>
        <v>3.3</v>
      </c>
      <c r="I61" s="78" t="s">
        <v>240</v>
      </c>
      <c r="J61" s="37" t="s">
        <v>186</v>
      </c>
    </row>
    <row r="62" spans="1:10" ht="63.75" customHeight="1">
      <c r="A62" s="192"/>
      <c r="B62" s="185"/>
      <c r="C62" s="170"/>
      <c r="D62" s="193">
        <v>2.8428571428571425</v>
      </c>
      <c r="E62" s="3" t="s">
        <v>11</v>
      </c>
      <c r="F62" s="2">
        <v>5</v>
      </c>
      <c r="G62" s="2">
        <v>3</v>
      </c>
      <c r="H62" s="25">
        <f t="shared" si="1"/>
        <v>3.5999999999999996</v>
      </c>
      <c r="I62" s="36" t="s">
        <v>162</v>
      </c>
      <c r="J62" s="37" t="s">
        <v>129</v>
      </c>
    </row>
    <row r="63" spans="1:10" ht="61.5" customHeight="1">
      <c r="A63" s="192"/>
      <c r="B63" s="185"/>
      <c r="C63" s="170"/>
      <c r="D63" s="193">
        <v>2.8428571428571425</v>
      </c>
      <c r="E63" s="3" t="s">
        <v>12</v>
      </c>
      <c r="F63" s="2">
        <v>5</v>
      </c>
      <c r="G63" s="2">
        <v>4</v>
      </c>
      <c r="H63" s="25">
        <f t="shared" si="1"/>
        <v>4.3</v>
      </c>
      <c r="I63" s="36" t="s">
        <v>130</v>
      </c>
      <c r="J63" s="37" t="s">
        <v>187</v>
      </c>
    </row>
    <row r="64" spans="1:10" ht="97.5" customHeight="1">
      <c r="A64" s="192"/>
      <c r="B64" s="185"/>
      <c r="C64" s="170"/>
      <c r="D64" s="193">
        <v>2.8428571428571425</v>
      </c>
      <c r="E64" s="3" t="s">
        <v>13</v>
      </c>
      <c r="F64" s="2">
        <v>4</v>
      </c>
      <c r="G64" s="2">
        <v>4</v>
      </c>
      <c r="H64" s="25">
        <f t="shared" si="1"/>
        <v>4</v>
      </c>
      <c r="I64" s="78" t="s">
        <v>241</v>
      </c>
      <c r="J64" s="37" t="s">
        <v>187</v>
      </c>
    </row>
    <row r="65" spans="1:10" ht="70.5" customHeight="1">
      <c r="A65" s="192"/>
      <c r="B65" s="185"/>
      <c r="C65" s="170"/>
      <c r="D65" s="193">
        <v>2.8428571428571425</v>
      </c>
      <c r="E65" s="3" t="s">
        <v>14</v>
      </c>
      <c r="F65" s="2">
        <v>5</v>
      </c>
      <c r="G65" s="2">
        <v>5</v>
      </c>
      <c r="H65" s="25">
        <f t="shared" si="1"/>
        <v>5</v>
      </c>
      <c r="I65" s="78" t="s">
        <v>239</v>
      </c>
      <c r="J65" s="37" t="s">
        <v>163</v>
      </c>
    </row>
    <row r="66" spans="1:10" ht="45" customHeight="1">
      <c r="A66" s="192"/>
      <c r="B66" s="185"/>
      <c r="C66" s="170"/>
      <c r="D66" s="193">
        <v>2.8428571428571425</v>
      </c>
      <c r="E66" s="3" t="s">
        <v>105</v>
      </c>
      <c r="F66" s="2">
        <v>5</v>
      </c>
      <c r="G66" s="2">
        <v>5</v>
      </c>
      <c r="H66" s="25">
        <f t="shared" si="1"/>
        <v>5</v>
      </c>
      <c r="I66" s="36" t="s">
        <v>164</v>
      </c>
      <c r="J66" s="37" t="s">
        <v>163</v>
      </c>
    </row>
    <row r="67" spans="1:10" ht="30" customHeight="1">
      <c r="A67" s="192"/>
      <c r="B67" s="185"/>
      <c r="C67" s="170" t="s">
        <v>82</v>
      </c>
      <c r="D67" s="180">
        <f>+H67</f>
        <v>3.766666666666667</v>
      </c>
      <c r="E67" s="54" t="s">
        <v>143</v>
      </c>
      <c r="F67" s="158"/>
      <c r="G67" s="159"/>
      <c r="H67" s="34">
        <f>SUM(H68:H70)/3</f>
        <v>3.766666666666667</v>
      </c>
      <c r="I67" s="207" t="s">
        <v>143</v>
      </c>
      <c r="J67" s="169"/>
    </row>
    <row r="68" spans="1:10" ht="60" customHeight="1">
      <c r="A68" s="192"/>
      <c r="B68" s="185"/>
      <c r="C68" s="170"/>
      <c r="D68" s="181">
        <v>4.533333333333333</v>
      </c>
      <c r="E68" s="3" t="s">
        <v>15</v>
      </c>
      <c r="F68" s="2">
        <v>4</v>
      </c>
      <c r="G68" s="2">
        <v>4</v>
      </c>
      <c r="H68" s="25">
        <f>+(F68*$F$7)+(G68*$G$7)</f>
        <v>4</v>
      </c>
      <c r="I68" s="77" t="s">
        <v>243</v>
      </c>
      <c r="J68" s="65" t="s">
        <v>242</v>
      </c>
    </row>
    <row r="69" spans="1:10" ht="38.25">
      <c r="A69" s="192"/>
      <c r="B69" s="185"/>
      <c r="C69" s="170"/>
      <c r="D69" s="181">
        <v>4.533333333333333</v>
      </c>
      <c r="E69" s="3" t="s">
        <v>16</v>
      </c>
      <c r="F69" s="2">
        <v>4</v>
      </c>
      <c r="G69" s="2">
        <v>3</v>
      </c>
      <c r="H69" s="25">
        <f>+(F69*$F$7)+(G69*$G$7)</f>
        <v>3.3</v>
      </c>
      <c r="I69" s="81" t="s">
        <v>244</v>
      </c>
      <c r="J69" s="65" t="s">
        <v>245</v>
      </c>
    </row>
    <row r="70" spans="1:10" ht="66.75" customHeight="1">
      <c r="A70" s="192"/>
      <c r="B70" s="185"/>
      <c r="C70" s="170"/>
      <c r="D70" s="182">
        <v>4.533333333333333</v>
      </c>
      <c r="E70" s="3" t="s">
        <v>17</v>
      </c>
      <c r="F70" s="10">
        <v>4</v>
      </c>
      <c r="G70" s="10">
        <v>4</v>
      </c>
      <c r="H70" s="42">
        <f>+(F70*$F$7)+(G70*$G$7)</f>
        <v>4</v>
      </c>
      <c r="I70" s="81" t="s">
        <v>252</v>
      </c>
      <c r="J70" s="65" t="s">
        <v>246</v>
      </c>
    </row>
    <row r="71" spans="1:10" ht="30" customHeight="1">
      <c r="A71" s="192"/>
      <c r="B71" s="185"/>
      <c r="C71" s="187" t="s">
        <v>83</v>
      </c>
      <c r="D71" s="180">
        <f>+H71</f>
        <v>3.6875</v>
      </c>
      <c r="E71" s="55" t="s">
        <v>144</v>
      </c>
      <c r="F71" s="194"/>
      <c r="G71" s="194"/>
      <c r="H71" s="34">
        <f>SUM(H72:H79)/8</f>
        <v>3.6875</v>
      </c>
      <c r="I71" s="208" t="s">
        <v>144</v>
      </c>
      <c r="J71" s="166"/>
    </row>
    <row r="72" spans="1:10" ht="63.75" customHeight="1">
      <c r="A72" s="192"/>
      <c r="B72" s="185"/>
      <c r="C72" s="188"/>
      <c r="D72" s="195"/>
      <c r="E72" s="3" t="s">
        <v>18</v>
      </c>
      <c r="F72" s="26">
        <v>4</v>
      </c>
      <c r="G72" s="26">
        <v>4</v>
      </c>
      <c r="H72" s="43">
        <f aca="true" t="shared" si="2" ref="H72:H79">+(F72*$F$7)+(G72*$G$7)</f>
        <v>4</v>
      </c>
      <c r="I72" s="78" t="s">
        <v>253</v>
      </c>
      <c r="J72" s="37" t="s">
        <v>190</v>
      </c>
    </row>
    <row r="73" spans="1:10" ht="75.75" customHeight="1">
      <c r="A73" s="192"/>
      <c r="B73" s="185"/>
      <c r="C73" s="188"/>
      <c r="D73" s="195"/>
      <c r="E73" s="3" t="s">
        <v>118</v>
      </c>
      <c r="F73" s="2">
        <v>4</v>
      </c>
      <c r="G73" s="2">
        <v>4</v>
      </c>
      <c r="H73" s="25">
        <f t="shared" si="2"/>
        <v>4</v>
      </c>
      <c r="I73" s="36" t="s">
        <v>131</v>
      </c>
      <c r="J73" s="37" t="s">
        <v>132</v>
      </c>
    </row>
    <row r="74" spans="1:10" ht="102.75" customHeight="1">
      <c r="A74" s="192"/>
      <c r="B74" s="185"/>
      <c r="C74" s="188"/>
      <c r="D74" s="195"/>
      <c r="E74" s="3" t="s">
        <v>19</v>
      </c>
      <c r="F74" s="2">
        <v>4</v>
      </c>
      <c r="G74" s="2">
        <v>3</v>
      </c>
      <c r="H74" s="25">
        <f t="shared" si="2"/>
        <v>3.3</v>
      </c>
      <c r="I74" s="78" t="s">
        <v>254</v>
      </c>
      <c r="J74" s="65" t="s">
        <v>255</v>
      </c>
    </row>
    <row r="75" spans="1:10" ht="81" customHeight="1">
      <c r="A75" s="192"/>
      <c r="B75" s="185"/>
      <c r="C75" s="188"/>
      <c r="D75" s="195"/>
      <c r="E75" s="3" t="s">
        <v>20</v>
      </c>
      <c r="F75" s="2">
        <v>5</v>
      </c>
      <c r="G75" s="2">
        <v>5</v>
      </c>
      <c r="H75" s="25">
        <f t="shared" si="2"/>
        <v>5</v>
      </c>
      <c r="I75" s="82" t="s">
        <v>256</v>
      </c>
      <c r="J75" s="37" t="s">
        <v>133</v>
      </c>
    </row>
    <row r="76" spans="1:10" ht="64.5" customHeight="1">
      <c r="A76" s="192"/>
      <c r="B76" s="185"/>
      <c r="C76" s="188"/>
      <c r="D76" s="195"/>
      <c r="E76" s="3" t="s">
        <v>21</v>
      </c>
      <c r="F76" s="2">
        <v>4</v>
      </c>
      <c r="G76" s="2">
        <v>4</v>
      </c>
      <c r="H76" s="25">
        <f t="shared" si="2"/>
        <v>4</v>
      </c>
      <c r="I76" s="78" t="s">
        <v>257</v>
      </c>
      <c r="J76" s="65" t="s">
        <v>258</v>
      </c>
    </row>
    <row r="77" spans="1:10" ht="138" customHeight="1">
      <c r="A77" s="192"/>
      <c r="B77" s="185"/>
      <c r="C77" s="188"/>
      <c r="D77" s="195"/>
      <c r="E77" s="3" t="s">
        <v>22</v>
      </c>
      <c r="F77" s="2">
        <v>4</v>
      </c>
      <c r="G77" s="2">
        <v>2</v>
      </c>
      <c r="H77" s="25">
        <f t="shared" si="2"/>
        <v>2.5999999999999996</v>
      </c>
      <c r="I77" s="36" t="s">
        <v>165</v>
      </c>
      <c r="J77" s="37" t="s">
        <v>190</v>
      </c>
    </row>
    <row r="78" spans="1:10" ht="51">
      <c r="A78" s="192"/>
      <c r="B78" s="185"/>
      <c r="C78" s="188"/>
      <c r="D78" s="195"/>
      <c r="E78" s="3" t="s">
        <v>23</v>
      </c>
      <c r="F78" s="2">
        <v>4</v>
      </c>
      <c r="G78" s="2">
        <v>4</v>
      </c>
      <c r="H78" s="25">
        <f t="shared" si="2"/>
        <v>4</v>
      </c>
      <c r="I78" s="36" t="s">
        <v>135</v>
      </c>
      <c r="J78" s="37" t="s">
        <v>169</v>
      </c>
    </row>
    <row r="79" spans="1:10" ht="88.5" customHeight="1">
      <c r="A79" s="192"/>
      <c r="B79" s="186"/>
      <c r="C79" s="189"/>
      <c r="D79" s="196"/>
      <c r="E79" s="3" t="s">
        <v>24</v>
      </c>
      <c r="F79" s="2">
        <v>4</v>
      </c>
      <c r="G79" s="2">
        <v>2</v>
      </c>
      <c r="H79" s="25">
        <f t="shared" si="2"/>
        <v>2.5999999999999996</v>
      </c>
      <c r="I79" s="36" t="s">
        <v>166</v>
      </c>
      <c r="J79" s="37" t="s">
        <v>134</v>
      </c>
    </row>
    <row r="80" spans="1:10" ht="30" customHeight="1">
      <c r="A80" s="201" t="s">
        <v>95</v>
      </c>
      <c r="B80" s="202"/>
      <c r="C80" s="203"/>
      <c r="D80" s="160">
        <f>+H80</f>
        <v>2.022222222222222</v>
      </c>
      <c r="E80" s="54" t="s">
        <v>145</v>
      </c>
      <c r="F80" s="158"/>
      <c r="G80" s="159"/>
      <c r="H80" s="34">
        <f>SUM(H81:H90)/18</f>
        <v>2.022222222222222</v>
      </c>
      <c r="I80" s="207" t="s">
        <v>145</v>
      </c>
      <c r="J80" s="169"/>
    </row>
    <row r="81" spans="1:10" ht="105" customHeight="1">
      <c r="A81" s="204"/>
      <c r="B81" s="205"/>
      <c r="C81" s="206"/>
      <c r="D81" s="161"/>
      <c r="E81" s="3" t="s">
        <v>0</v>
      </c>
      <c r="F81" s="2">
        <v>4</v>
      </c>
      <c r="G81" s="2">
        <v>4</v>
      </c>
      <c r="H81" s="25">
        <f aca="true" t="shared" si="3" ref="H81:H90">+(F81*$F$7)+(G81*$G$7)</f>
        <v>4</v>
      </c>
      <c r="I81" s="74" t="s">
        <v>233</v>
      </c>
      <c r="J81" s="70" t="s">
        <v>234</v>
      </c>
    </row>
    <row r="82" spans="1:10" ht="51">
      <c r="A82" s="204"/>
      <c r="B82" s="205"/>
      <c r="C82" s="206"/>
      <c r="D82" s="161"/>
      <c r="E82" s="3" t="s">
        <v>1</v>
      </c>
      <c r="F82" s="2">
        <v>5</v>
      </c>
      <c r="G82" s="2">
        <v>3</v>
      </c>
      <c r="H82" s="25">
        <f t="shared" si="3"/>
        <v>3.5999999999999996</v>
      </c>
      <c r="I82" s="78" t="s">
        <v>247</v>
      </c>
      <c r="J82" s="65" t="s">
        <v>249</v>
      </c>
    </row>
    <row r="83" spans="1:10" ht="64.5" customHeight="1">
      <c r="A83" s="204"/>
      <c r="B83" s="205"/>
      <c r="C83" s="206"/>
      <c r="D83" s="161"/>
      <c r="E83" s="3" t="s">
        <v>2</v>
      </c>
      <c r="F83" s="2">
        <v>4</v>
      </c>
      <c r="G83" s="2">
        <v>4</v>
      </c>
      <c r="H83" s="25">
        <f t="shared" si="3"/>
        <v>4</v>
      </c>
      <c r="I83" s="78" t="s">
        <v>248</v>
      </c>
      <c r="J83" s="65" t="s">
        <v>250</v>
      </c>
    </row>
    <row r="84" spans="1:10" ht="99.75" customHeight="1">
      <c r="A84" s="204"/>
      <c r="B84" s="205"/>
      <c r="C84" s="206"/>
      <c r="D84" s="161"/>
      <c r="E84" s="3" t="s">
        <v>3</v>
      </c>
      <c r="F84" s="2">
        <v>4</v>
      </c>
      <c r="G84" s="2">
        <v>3</v>
      </c>
      <c r="H84" s="25">
        <f t="shared" si="3"/>
        <v>3.3</v>
      </c>
      <c r="I84" s="78" t="s">
        <v>251</v>
      </c>
      <c r="J84" s="37" t="s">
        <v>147</v>
      </c>
    </row>
    <row r="85" spans="1:10" ht="57.75" customHeight="1">
      <c r="A85" s="204"/>
      <c r="B85" s="205"/>
      <c r="C85" s="206"/>
      <c r="D85" s="161"/>
      <c r="E85" s="3" t="s">
        <v>4</v>
      </c>
      <c r="F85" s="2">
        <v>5</v>
      </c>
      <c r="G85" s="2">
        <v>4</v>
      </c>
      <c r="H85" s="25">
        <f t="shared" si="3"/>
        <v>4.3</v>
      </c>
      <c r="I85" s="36" t="s">
        <v>137</v>
      </c>
      <c r="J85" s="37" t="s">
        <v>136</v>
      </c>
    </row>
    <row r="86" spans="1:10" ht="72" customHeight="1">
      <c r="A86" s="204"/>
      <c r="B86" s="205"/>
      <c r="C86" s="206"/>
      <c r="D86" s="161"/>
      <c r="E86" s="3" t="s">
        <v>5</v>
      </c>
      <c r="F86" s="2">
        <v>4</v>
      </c>
      <c r="G86" s="2">
        <v>3</v>
      </c>
      <c r="H86" s="25">
        <f t="shared" si="3"/>
        <v>3.3</v>
      </c>
      <c r="I86" s="36" t="s">
        <v>138</v>
      </c>
      <c r="J86" s="37" t="s">
        <v>139</v>
      </c>
    </row>
    <row r="87" spans="1:10" ht="38.25">
      <c r="A87" s="204"/>
      <c r="B87" s="205"/>
      <c r="C87" s="206"/>
      <c r="D87" s="161"/>
      <c r="E87" s="3" t="s">
        <v>6</v>
      </c>
      <c r="F87" s="2">
        <v>3</v>
      </c>
      <c r="G87" s="2">
        <v>3</v>
      </c>
      <c r="H87" s="25">
        <f t="shared" si="3"/>
        <v>2.9999999999999996</v>
      </c>
      <c r="I87" s="78" t="s">
        <v>260</v>
      </c>
      <c r="J87" s="65" t="s">
        <v>261</v>
      </c>
    </row>
    <row r="88" spans="1:10" ht="63" customHeight="1">
      <c r="A88" s="204"/>
      <c r="B88" s="205"/>
      <c r="C88" s="206"/>
      <c r="D88" s="161"/>
      <c r="E88" s="3" t="s">
        <v>7</v>
      </c>
      <c r="F88" s="2">
        <v>5</v>
      </c>
      <c r="G88" s="2">
        <v>4</v>
      </c>
      <c r="H88" s="25">
        <f t="shared" si="3"/>
        <v>4.3</v>
      </c>
      <c r="I88" s="78" t="s">
        <v>259</v>
      </c>
      <c r="J88" s="37" t="s">
        <v>140</v>
      </c>
    </row>
    <row r="89" spans="1:10" ht="46.5" customHeight="1">
      <c r="A89" s="204"/>
      <c r="B89" s="205"/>
      <c r="C89" s="206"/>
      <c r="D89" s="161"/>
      <c r="E89" s="3" t="s">
        <v>8</v>
      </c>
      <c r="F89" s="2">
        <v>4</v>
      </c>
      <c r="G89" s="2">
        <v>3</v>
      </c>
      <c r="H89" s="44">
        <f t="shared" si="3"/>
        <v>3.3</v>
      </c>
      <c r="I89" s="78" t="s">
        <v>262</v>
      </c>
      <c r="J89" s="65" t="s">
        <v>263</v>
      </c>
    </row>
    <row r="90" spans="1:10" ht="58.5" customHeight="1" thickBot="1">
      <c r="A90" s="204"/>
      <c r="B90" s="205"/>
      <c r="C90" s="206"/>
      <c r="D90" s="161"/>
      <c r="E90" s="9" t="s">
        <v>85</v>
      </c>
      <c r="F90" s="10">
        <v>4</v>
      </c>
      <c r="G90" s="10">
        <v>3</v>
      </c>
      <c r="H90" s="44">
        <f t="shared" si="3"/>
        <v>3.3</v>
      </c>
      <c r="I90" s="79" t="s">
        <v>237</v>
      </c>
      <c r="J90" s="80" t="s">
        <v>238</v>
      </c>
    </row>
    <row r="91" spans="1:10" ht="28.5" thickBot="1">
      <c r="A91" s="162" t="s">
        <v>192</v>
      </c>
      <c r="B91" s="163"/>
      <c r="C91" s="163"/>
      <c r="D91" s="163"/>
      <c r="E91" s="163"/>
      <c r="F91" s="163"/>
      <c r="G91" s="163"/>
      <c r="H91" s="163"/>
      <c r="I91" s="163"/>
      <c r="J91" s="164"/>
    </row>
    <row r="92" spans="1:10" ht="19.5" customHeight="1">
      <c r="A92" s="209" t="s">
        <v>90</v>
      </c>
      <c r="B92" s="210"/>
      <c r="C92" s="210"/>
      <c r="D92" s="210"/>
      <c r="E92" s="210" t="s">
        <v>89</v>
      </c>
      <c r="F92" s="210"/>
      <c r="G92" s="210"/>
      <c r="H92" s="211"/>
      <c r="I92" s="86" t="s">
        <v>107</v>
      </c>
      <c r="J92" s="87"/>
    </row>
    <row r="93" spans="1:10" ht="17.25" customHeight="1">
      <c r="A93" s="97" t="s">
        <v>63</v>
      </c>
      <c r="B93" s="98"/>
      <c r="C93" s="99"/>
      <c r="D93" s="117">
        <f>+B8</f>
        <v>3.0415740740740738</v>
      </c>
      <c r="E93" s="109" t="s">
        <v>86</v>
      </c>
      <c r="F93" s="111">
        <f>+D8</f>
        <v>2.8924999999999996</v>
      </c>
      <c r="G93" s="112"/>
      <c r="H93" s="113"/>
      <c r="I93" s="3" t="s">
        <v>106</v>
      </c>
      <c r="J93" s="46">
        <f>+H8</f>
        <v>2.2249999999999996</v>
      </c>
    </row>
    <row r="94" spans="1:10" ht="17.25" customHeight="1">
      <c r="A94" s="100"/>
      <c r="B94" s="101"/>
      <c r="C94" s="102"/>
      <c r="D94" s="118"/>
      <c r="E94" s="110"/>
      <c r="F94" s="114"/>
      <c r="G94" s="115"/>
      <c r="H94" s="116"/>
      <c r="I94" s="3" t="s">
        <v>64</v>
      </c>
      <c r="J94" s="46">
        <f>+H13</f>
        <v>3.5599999999999996</v>
      </c>
    </row>
    <row r="95" spans="1:10" ht="17.25" customHeight="1">
      <c r="A95" s="100"/>
      <c r="B95" s="101"/>
      <c r="C95" s="102"/>
      <c r="D95" s="118"/>
      <c r="E95" s="109" t="s">
        <v>87</v>
      </c>
      <c r="F95" s="111">
        <f>+D19</f>
        <v>3.7</v>
      </c>
      <c r="G95" s="112"/>
      <c r="H95" s="113"/>
      <c r="I95" s="3" t="s">
        <v>65</v>
      </c>
      <c r="J95" s="46">
        <f>+H19</f>
        <v>3.9749999999999996</v>
      </c>
    </row>
    <row r="96" spans="1:10" ht="17.25" customHeight="1">
      <c r="A96" s="100"/>
      <c r="B96" s="101"/>
      <c r="C96" s="102"/>
      <c r="D96" s="118"/>
      <c r="E96" s="120"/>
      <c r="F96" s="121"/>
      <c r="G96" s="122"/>
      <c r="H96" s="123"/>
      <c r="I96" s="3" t="s">
        <v>66</v>
      </c>
      <c r="J96" s="46">
        <f>+H24</f>
        <v>2.8666666666666667</v>
      </c>
    </row>
    <row r="97" spans="1:10" ht="17.25" customHeight="1">
      <c r="A97" s="100"/>
      <c r="B97" s="101"/>
      <c r="C97" s="102"/>
      <c r="D97" s="118"/>
      <c r="E97" s="120"/>
      <c r="F97" s="121"/>
      <c r="G97" s="122"/>
      <c r="H97" s="123"/>
      <c r="I97" s="3" t="s">
        <v>67</v>
      </c>
      <c r="J97" s="46">
        <f>+H27</f>
        <v>4.4</v>
      </c>
    </row>
    <row r="98" spans="1:10" ht="17.25" customHeight="1">
      <c r="A98" s="100"/>
      <c r="B98" s="101"/>
      <c r="C98" s="102"/>
      <c r="D98" s="118"/>
      <c r="E98" s="120"/>
      <c r="F98" s="121"/>
      <c r="G98" s="122"/>
      <c r="H98" s="123"/>
      <c r="I98" s="3" t="s">
        <v>68</v>
      </c>
      <c r="J98" s="46">
        <f>+H32</f>
        <v>3.525</v>
      </c>
    </row>
    <row r="99" spans="1:10" ht="17.25" customHeight="1">
      <c r="A99" s="100"/>
      <c r="B99" s="101"/>
      <c r="C99" s="102"/>
      <c r="D99" s="118"/>
      <c r="E99" s="110"/>
      <c r="F99" s="114"/>
      <c r="G99" s="115"/>
      <c r="H99" s="116"/>
      <c r="I99" s="3" t="s">
        <v>62</v>
      </c>
      <c r="J99" s="46">
        <f>+H37</f>
        <v>3.733333333333333</v>
      </c>
    </row>
    <row r="100" spans="1:10" ht="17.25" customHeight="1">
      <c r="A100" s="100"/>
      <c r="B100" s="101"/>
      <c r="C100" s="102"/>
      <c r="D100" s="118"/>
      <c r="E100" s="109" t="s">
        <v>78</v>
      </c>
      <c r="F100" s="111">
        <f>+D41</f>
        <v>2.532222222222222</v>
      </c>
      <c r="G100" s="112"/>
      <c r="H100" s="113"/>
      <c r="I100" s="3" t="s">
        <v>108</v>
      </c>
      <c r="J100" s="46">
        <f>+H41</f>
        <v>2.78</v>
      </c>
    </row>
    <row r="101" spans="1:10" ht="17.25" customHeight="1">
      <c r="A101" s="100"/>
      <c r="B101" s="101"/>
      <c r="C101" s="102"/>
      <c r="D101" s="118"/>
      <c r="E101" s="120"/>
      <c r="F101" s="121"/>
      <c r="G101" s="122"/>
      <c r="H101" s="123"/>
      <c r="I101" s="3" t="s">
        <v>109</v>
      </c>
      <c r="J101" s="46">
        <f>+H47</f>
        <v>2.5999999999999996</v>
      </c>
    </row>
    <row r="102" spans="1:10" ht="17.25" customHeight="1">
      <c r="A102" s="103"/>
      <c r="B102" s="104"/>
      <c r="C102" s="105"/>
      <c r="D102" s="119"/>
      <c r="E102" s="110"/>
      <c r="F102" s="114"/>
      <c r="G102" s="115"/>
      <c r="H102" s="116"/>
      <c r="I102" s="3" t="s">
        <v>110</v>
      </c>
      <c r="J102" s="46">
        <f>+H52</f>
        <v>2.2166666666666663</v>
      </c>
    </row>
    <row r="103" spans="1:10" ht="24" customHeight="1">
      <c r="A103" s="97" t="s">
        <v>69</v>
      </c>
      <c r="B103" s="98"/>
      <c r="C103" s="99"/>
      <c r="D103" s="117">
        <f>+B59</f>
        <v>3.875198412698413</v>
      </c>
      <c r="E103" s="61" t="s">
        <v>80</v>
      </c>
      <c r="F103" s="106">
        <f>+D59</f>
        <v>4.171428571428572</v>
      </c>
      <c r="G103" s="107"/>
      <c r="H103" s="108"/>
      <c r="I103" s="3" t="s">
        <v>81</v>
      </c>
      <c r="J103" s="46">
        <f>+H59</f>
        <v>4.171428571428572</v>
      </c>
    </row>
    <row r="104" spans="1:10" ht="24" customHeight="1">
      <c r="A104" s="100"/>
      <c r="B104" s="101"/>
      <c r="C104" s="102"/>
      <c r="D104" s="118"/>
      <c r="E104" s="61" t="s">
        <v>82</v>
      </c>
      <c r="F104" s="106">
        <f>+D67</f>
        <v>3.766666666666667</v>
      </c>
      <c r="G104" s="107"/>
      <c r="H104" s="108"/>
      <c r="I104" s="3" t="s">
        <v>70</v>
      </c>
      <c r="J104" s="46">
        <f>+H67</f>
        <v>3.766666666666667</v>
      </c>
    </row>
    <row r="105" spans="1:10" ht="17.25" customHeight="1">
      <c r="A105" s="103"/>
      <c r="B105" s="104"/>
      <c r="C105" s="105"/>
      <c r="D105" s="119"/>
      <c r="E105" s="61" t="s">
        <v>83</v>
      </c>
      <c r="F105" s="106">
        <f>+D71</f>
        <v>3.6875</v>
      </c>
      <c r="G105" s="107"/>
      <c r="H105" s="108"/>
      <c r="I105" s="3" t="s">
        <v>71</v>
      </c>
      <c r="J105" s="46">
        <f>+H71</f>
        <v>3.6875</v>
      </c>
    </row>
    <row r="106" spans="1:10" ht="17.25" customHeight="1" thickBot="1">
      <c r="A106" s="144" t="s">
        <v>72</v>
      </c>
      <c r="B106" s="145"/>
      <c r="C106" s="145"/>
      <c r="D106" s="145"/>
      <c r="E106" s="145"/>
      <c r="F106" s="145"/>
      <c r="G106" s="145"/>
      <c r="H106" s="145"/>
      <c r="I106" s="146"/>
      <c r="J106" s="63">
        <f>+D80</f>
        <v>2.022222222222222</v>
      </c>
    </row>
    <row r="107" spans="1:10" ht="17.25" customHeight="1" thickBot="1">
      <c r="A107" s="147" t="s">
        <v>191</v>
      </c>
      <c r="B107" s="148"/>
      <c r="C107" s="148"/>
      <c r="D107" s="148"/>
      <c r="E107" s="148"/>
      <c r="F107" s="148"/>
      <c r="G107" s="148"/>
      <c r="H107" s="148"/>
      <c r="I107" s="148"/>
      <c r="J107" s="64">
        <f>+AVERAGE(J93:J106)</f>
        <v>3.252106009070295</v>
      </c>
    </row>
    <row r="108" spans="1:10" s="8" customFormat="1" ht="18">
      <c r="A108" s="149" t="s">
        <v>264</v>
      </c>
      <c r="B108" s="150"/>
      <c r="C108" s="150"/>
      <c r="D108" s="150"/>
      <c r="E108" s="150"/>
      <c r="F108" s="150"/>
      <c r="G108" s="150"/>
      <c r="H108" s="150"/>
      <c r="I108" s="150"/>
      <c r="J108" s="151"/>
    </row>
    <row r="109" spans="1:10" s="8" customFormat="1" ht="18">
      <c r="A109" s="152"/>
      <c r="B109" s="153"/>
      <c r="C109" s="153"/>
      <c r="D109" s="153"/>
      <c r="E109" s="153"/>
      <c r="F109" s="153"/>
      <c r="G109" s="153"/>
      <c r="H109" s="153"/>
      <c r="I109" s="153"/>
      <c r="J109" s="154"/>
    </row>
    <row r="110" spans="1:10" ht="12.75">
      <c r="A110" s="152"/>
      <c r="B110" s="153"/>
      <c r="C110" s="153"/>
      <c r="D110" s="153"/>
      <c r="E110" s="153"/>
      <c r="F110" s="153"/>
      <c r="G110" s="153"/>
      <c r="H110" s="153"/>
      <c r="I110" s="153"/>
      <c r="J110" s="154"/>
    </row>
    <row r="111" spans="1:10" ht="23.25" customHeight="1">
      <c r="A111" s="152"/>
      <c r="B111" s="153"/>
      <c r="C111" s="153"/>
      <c r="D111" s="153"/>
      <c r="E111" s="153"/>
      <c r="F111" s="153"/>
      <c r="G111" s="153"/>
      <c r="H111" s="153"/>
      <c r="I111" s="153"/>
      <c r="J111" s="154"/>
    </row>
    <row r="112" spans="1:10" ht="209.25" customHeight="1" thickBot="1">
      <c r="A112" s="155"/>
      <c r="B112" s="156"/>
      <c r="C112" s="156"/>
      <c r="D112" s="156"/>
      <c r="E112" s="156"/>
      <c r="F112" s="156"/>
      <c r="G112" s="156"/>
      <c r="H112" s="156"/>
      <c r="I112" s="156"/>
      <c r="J112" s="157"/>
    </row>
    <row r="113" spans="1:10" ht="20.25" customHeight="1">
      <c r="A113" s="135" t="s">
        <v>99</v>
      </c>
      <c r="B113" s="136"/>
      <c r="C113" s="136"/>
      <c r="D113" s="136"/>
      <c r="E113" s="136"/>
      <c r="F113" s="136"/>
      <c r="G113" s="136"/>
      <c r="H113" s="137"/>
      <c r="I113" s="138" t="s">
        <v>113</v>
      </c>
      <c r="J113" s="139"/>
    </row>
    <row r="114" spans="1:10" ht="43.5" customHeight="1">
      <c r="A114" s="126"/>
      <c r="B114" s="127"/>
      <c r="C114" s="127"/>
      <c r="D114" s="127"/>
      <c r="E114" s="127"/>
      <c r="F114" s="127"/>
      <c r="G114" s="127"/>
      <c r="H114" s="128"/>
      <c r="I114" s="140"/>
      <c r="J114" s="141"/>
    </row>
    <row r="115" spans="1:10" ht="18.75" customHeight="1">
      <c r="A115" s="129" t="s">
        <v>198</v>
      </c>
      <c r="B115" s="130"/>
      <c r="C115" s="130"/>
      <c r="D115" s="130"/>
      <c r="E115" s="130"/>
      <c r="F115" s="130"/>
      <c r="G115" s="130"/>
      <c r="H115" s="131"/>
      <c r="I115" s="142" t="s">
        <v>141</v>
      </c>
      <c r="J115" s="143"/>
    </row>
    <row r="116" spans="1:10" ht="18.75" customHeight="1">
      <c r="A116" s="126" t="s">
        <v>199</v>
      </c>
      <c r="B116" s="127"/>
      <c r="C116" s="127"/>
      <c r="D116" s="127"/>
      <c r="E116" s="127"/>
      <c r="F116" s="127"/>
      <c r="G116" s="127"/>
      <c r="H116" s="128"/>
      <c r="I116" s="140" t="s">
        <v>119</v>
      </c>
      <c r="J116" s="141"/>
    </row>
    <row r="117" spans="1:10" ht="13.5" customHeight="1">
      <c r="A117" s="132">
        <v>42927</v>
      </c>
      <c r="B117" s="133"/>
      <c r="C117" s="133"/>
      <c r="D117" s="133"/>
      <c r="E117" s="133"/>
      <c r="F117" s="133"/>
      <c r="G117" s="133"/>
      <c r="H117" s="134"/>
      <c r="I117" s="124">
        <v>42927</v>
      </c>
      <c r="J117" s="125"/>
    </row>
    <row r="118" spans="1:10" ht="15.75" thickBot="1">
      <c r="A118" s="47" t="s">
        <v>100</v>
      </c>
      <c r="B118" s="48"/>
      <c r="C118" s="53"/>
      <c r="D118" s="49"/>
      <c r="E118" s="49"/>
      <c r="F118" s="49"/>
      <c r="G118" s="50"/>
      <c r="H118" s="50"/>
      <c r="I118" s="51"/>
      <c r="J118" s="52"/>
    </row>
  </sheetData>
  <sheetProtection/>
  <mergeCells count="85">
    <mergeCell ref="A1:D2"/>
    <mergeCell ref="E1:J4"/>
    <mergeCell ref="A3:D4"/>
    <mergeCell ref="I8:J8"/>
    <mergeCell ref="D8:D18"/>
    <mergeCell ref="A6:D7"/>
    <mergeCell ref="A5:I5"/>
    <mergeCell ref="J6:J7"/>
    <mergeCell ref="I13:J13"/>
    <mergeCell ref="I6:I7"/>
    <mergeCell ref="A80:C90"/>
    <mergeCell ref="D67:D70"/>
    <mergeCell ref="I92:J92"/>
    <mergeCell ref="F67:G67"/>
    <mergeCell ref="I67:J67"/>
    <mergeCell ref="C67:C70"/>
    <mergeCell ref="I71:J71"/>
    <mergeCell ref="I80:J80"/>
    <mergeCell ref="A92:D92"/>
    <mergeCell ref="E92:H92"/>
    <mergeCell ref="E6:E7"/>
    <mergeCell ref="F41:G41"/>
    <mergeCell ref="F24:G24"/>
    <mergeCell ref="A59:A79"/>
    <mergeCell ref="D59:D66"/>
    <mergeCell ref="F71:G71"/>
    <mergeCell ref="D71:D79"/>
    <mergeCell ref="B8:B58"/>
    <mergeCell ref="F13:G13"/>
    <mergeCell ref="A8:A58"/>
    <mergeCell ref="C8:C18"/>
    <mergeCell ref="D19:D40"/>
    <mergeCell ref="D41:D58"/>
    <mergeCell ref="F8:G8"/>
    <mergeCell ref="B59:B79"/>
    <mergeCell ref="F37:G37"/>
    <mergeCell ref="C71:C79"/>
    <mergeCell ref="F59:G59"/>
    <mergeCell ref="F32:G32"/>
    <mergeCell ref="I19:J19"/>
    <mergeCell ref="I24:J24"/>
    <mergeCell ref="C41:C58"/>
    <mergeCell ref="C19:C40"/>
    <mergeCell ref="I41:J41"/>
    <mergeCell ref="I32:J32"/>
    <mergeCell ref="I37:J37"/>
    <mergeCell ref="F19:G19"/>
    <mergeCell ref="F52:G52"/>
    <mergeCell ref="F27:G27"/>
    <mergeCell ref="I52:J52"/>
    <mergeCell ref="F47:G47"/>
    <mergeCell ref="J25:J26"/>
    <mergeCell ref="I47:J47"/>
    <mergeCell ref="C59:C66"/>
    <mergeCell ref="I27:J27"/>
    <mergeCell ref="I59:J59"/>
    <mergeCell ref="A106:I106"/>
    <mergeCell ref="A107:I107"/>
    <mergeCell ref="A108:J112"/>
    <mergeCell ref="F80:G80"/>
    <mergeCell ref="D93:D102"/>
    <mergeCell ref="E100:E102"/>
    <mergeCell ref="F100:H102"/>
    <mergeCell ref="D80:D90"/>
    <mergeCell ref="A91:J91"/>
    <mergeCell ref="A103:C105"/>
    <mergeCell ref="I117:J117"/>
    <mergeCell ref="A114:H114"/>
    <mergeCell ref="A115:H115"/>
    <mergeCell ref="A116:H116"/>
    <mergeCell ref="A117:H117"/>
    <mergeCell ref="A113:H113"/>
    <mergeCell ref="I113:J113"/>
    <mergeCell ref="I114:J114"/>
    <mergeCell ref="I116:J116"/>
    <mergeCell ref="I115:J115"/>
    <mergeCell ref="A93:C102"/>
    <mergeCell ref="F105:H105"/>
    <mergeCell ref="E93:E94"/>
    <mergeCell ref="F93:H94"/>
    <mergeCell ref="D103:D105"/>
    <mergeCell ref="E95:E99"/>
    <mergeCell ref="F95:H99"/>
    <mergeCell ref="F103:H103"/>
    <mergeCell ref="F104:H104"/>
  </mergeCells>
  <conditionalFormatting sqref="H118:H65536 H72:H79 H20:H23 H6:H7 H25:H26 H28:H31 H33:H36 H38:H40 H42:H46 H48:H51 H60 H68:H70 H53:H58 H14:H18 H62:H66 H82:H90 H9:H12">
    <cfRule type="colorScale" priority="381" dxfId="1">
      <colorScale>
        <cfvo type="min" val="0"/>
        <cfvo type="percentile" val="50"/>
        <cfvo type="max"/>
        <color rgb="FFF8696B"/>
        <color rgb="FFFFEB84"/>
        <color rgb="FF63BE7B"/>
      </colorScale>
    </cfRule>
  </conditionalFormatting>
  <conditionalFormatting sqref="H9:H12">
    <cfRule type="colorScale" priority="380" dxfId="1">
      <colorScale>
        <cfvo type="min" val="0"/>
        <cfvo type="percentile" val="50"/>
        <cfvo type="max"/>
        <color rgb="FFF8696B"/>
        <color rgb="FFFFEB84"/>
        <color rgb="FF63BE7B"/>
      </colorScale>
    </cfRule>
  </conditionalFormatting>
  <conditionalFormatting sqref="H14:H18">
    <cfRule type="colorScale" priority="368" dxfId="1">
      <colorScale>
        <cfvo type="min" val="0"/>
        <cfvo type="percentile" val="50"/>
        <cfvo type="max"/>
        <color rgb="FFF8696B"/>
        <color rgb="FFFFEB84"/>
        <color rgb="FF63BE7B"/>
      </colorScale>
    </cfRule>
  </conditionalFormatting>
  <conditionalFormatting sqref="H20:H23">
    <cfRule type="colorScale" priority="353" dxfId="1">
      <colorScale>
        <cfvo type="min" val="0"/>
        <cfvo type="percentile" val="50"/>
        <cfvo type="max"/>
        <color rgb="FFF8696B"/>
        <color rgb="FFFFEB84"/>
        <color rgb="FF63BE7B"/>
      </colorScale>
    </cfRule>
  </conditionalFormatting>
  <conditionalFormatting sqref="H81">
    <cfRule type="colorScale" priority="169" dxfId="1">
      <colorScale>
        <cfvo type="min" val="0"/>
        <cfvo type="max"/>
        <color rgb="FF63BE7B"/>
        <color rgb="FFFFEF9C"/>
      </colorScale>
    </cfRule>
    <cfRule type="colorScale" priority="323" dxfId="1">
      <colorScale>
        <cfvo type="min" val="0"/>
        <cfvo type="percentile" val="50"/>
        <cfvo type="max"/>
        <color rgb="FFF8696B"/>
        <color rgb="FFFFEB84"/>
        <color rgb="FF63BE7B"/>
      </colorScale>
    </cfRule>
  </conditionalFormatting>
  <conditionalFormatting sqref="H38:H40">
    <cfRule type="colorScale" priority="376" dxfId="1">
      <colorScale>
        <cfvo type="min" val="0"/>
        <cfvo type="percentile" val="50"/>
        <cfvo type="max"/>
        <color rgb="FFF8696B"/>
        <color rgb="FFFFEB84"/>
        <color rgb="FF63BE7B"/>
      </colorScale>
    </cfRule>
  </conditionalFormatting>
  <conditionalFormatting sqref="H42:H46">
    <cfRule type="colorScale" priority="333" dxfId="1">
      <colorScale>
        <cfvo type="min" val="0"/>
        <cfvo type="percentile" val="50"/>
        <cfvo type="max"/>
        <color rgb="FF5A8AC6"/>
        <color rgb="FFFCFCFF"/>
        <color rgb="FFF8696B"/>
      </colorScale>
    </cfRule>
  </conditionalFormatting>
  <conditionalFormatting sqref="H48:H51">
    <cfRule type="colorScale" priority="374" dxfId="1">
      <colorScale>
        <cfvo type="min" val="0"/>
        <cfvo type="percentile" val="50"/>
        <cfvo type="max"/>
        <color rgb="FFF8696B"/>
        <color rgb="FFFFEB84"/>
        <color rgb="FF63BE7B"/>
      </colorScale>
    </cfRule>
  </conditionalFormatting>
  <conditionalFormatting sqref="H53:H58">
    <cfRule type="colorScale" priority="343" dxfId="1">
      <colorScale>
        <cfvo type="min" val="0"/>
        <cfvo type="max"/>
        <color rgb="FF63BE7B"/>
        <color rgb="FFFFEF9C"/>
      </colorScale>
    </cfRule>
    <cfRule type="colorScale" priority="373" dxfId="1">
      <colorScale>
        <cfvo type="min" val="0"/>
        <cfvo type="percentile" val="50"/>
        <cfvo type="max"/>
        <color rgb="FFF8696B"/>
        <color rgb="FFFFEB84"/>
        <color rgb="FF63BE7B"/>
      </colorScale>
    </cfRule>
  </conditionalFormatting>
  <conditionalFormatting sqref="H62:H66 H60">
    <cfRule type="colorScale" priority="363" dxfId="1">
      <colorScale>
        <cfvo type="min" val="0"/>
        <cfvo type="percentile" val="50"/>
        <cfvo type="max"/>
        <color rgb="FFF8696B"/>
        <color rgb="FFFFEB84"/>
        <color rgb="FF63BE7B"/>
      </colorScale>
    </cfRule>
  </conditionalFormatting>
  <conditionalFormatting sqref="H68:H70">
    <cfRule type="colorScale" priority="359" dxfId="1">
      <colorScale>
        <cfvo type="min" val="0"/>
        <cfvo type="percentile" val="50"/>
        <cfvo type="max"/>
        <color rgb="FF63BE7B"/>
        <color rgb="FFFFEB84"/>
        <color rgb="FFF8696B"/>
      </colorScale>
    </cfRule>
  </conditionalFormatting>
  <conditionalFormatting sqref="H72:H79">
    <cfRule type="colorScale" priority="360" dxfId="1">
      <colorScale>
        <cfvo type="min" val="0"/>
        <cfvo type="percentile" val="50"/>
        <cfvo type="max"/>
        <color rgb="FFF8696B"/>
        <color rgb="FFFFEB84"/>
        <color rgb="FF63BE7B"/>
      </colorScale>
    </cfRule>
  </conditionalFormatting>
  <conditionalFormatting sqref="H33:H36">
    <cfRule type="colorScale" priority="364" dxfId="1">
      <colorScale>
        <cfvo type="min" val="0"/>
        <cfvo type="percentile" val="50"/>
        <cfvo type="max"/>
        <color rgb="FFF8696B"/>
        <color rgb="FFFFEB84"/>
        <color rgb="FF63BE7B"/>
      </colorScale>
    </cfRule>
  </conditionalFormatting>
  <conditionalFormatting sqref="H65">
    <cfRule type="colorScale" priority="245" dxfId="1">
      <colorScale>
        <cfvo type="min" val="0"/>
        <cfvo type="percentile" val="50"/>
        <cfvo type="max"/>
        <color rgb="FFF8696B"/>
        <color rgb="FFFFEB84"/>
        <color rgb="FF63BE7B"/>
      </colorScale>
    </cfRule>
  </conditionalFormatting>
  <conditionalFormatting sqref="H73">
    <cfRule type="colorScale" priority="92" dxfId="1">
      <colorScale>
        <cfvo type="min" val="0"/>
        <cfvo type="percentile" val="50"/>
        <cfvo type="max"/>
        <color rgb="FFF8696B"/>
        <color rgb="FFFFEB84"/>
        <color rgb="FF63BE7B"/>
      </colorScale>
    </cfRule>
  </conditionalFormatting>
  <conditionalFormatting sqref="H70">
    <cfRule type="colorScale" priority="93" dxfId="1">
      <colorScale>
        <cfvo type="min" val="0"/>
        <cfvo type="percentile" val="50"/>
        <cfvo type="max"/>
        <color rgb="FFF8696B"/>
        <color rgb="FFFFEB84"/>
        <color rgb="FF63BE7B"/>
      </colorScale>
    </cfRule>
    <cfRule type="colorScale" priority="175" dxfId="1">
      <colorScale>
        <cfvo type="min" val="0"/>
        <cfvo type="max"/>
        <color rgb="FF63BE7B"/>
        <color rgb="FFFFEF9C"/>
      </colorScale>
    </cfRule>
  </conditionalFormatting>
  <conditionalFormatting sqref="H68:H69">
    <cfRule type="colorScale" priority="319" dxfId="1">
      <colorScale>
        <cfvo type="min" val="0"/>
        <cfvo type="percentile" val="50"/>
        <cfvo type="max"/>
        <color rgb="FFF8696B"/>
        <color rgb="FFFFEB84"/>
        <color rgb="FF63BE7B"/>
      </colorScale>
    </cfRule>
    <cfRule type="colorScale" priority="357" dxfId="1">
      <colorScale>
        <cfvo type="min" val="0"/>
        <cfvo type="max"/>
        <color rgb="FF63BE7B"/>
        <color rgb="FFFFEF9C"/>
      </colorScale>
    </cfRule>
  </conditionalFormatting>
  <conditionalFormatting sqref="H9:H12">
    <cfRule type="colorScale" priority="119" dxfId="1">
      <colorScale>
        <cfvo type="min" val="0"/>
        <cfvo type="percentile" val="50"/>
        <cfvo type="max"/>
        <color rgb="FFF8696B"/>
        <color rgb="FFFFEB84"/>
        <color rgb="FF63BE7B"/>
      </colorScale>
    </cfRule>
    <cfRule type="colorScale" priority="123" dxfId="1">
      <colorScale>
        <cfvo type="min" val="0"/>
        <cfvo type="max"/>
        <color rgb="FF63BE7B"/>
        <color rgb="FFFFEF9C"/>
      </colorScale>
    </cfRule>
  </conditionalFormatting>
  <conditionalFormatting sqref="H11:H12">
    <cfRule type="colorScale" priority="128" dxfId="1">
      <colorScale>
        <cfvo type="min" val="0"/>
        <cfvo type="max"/>
        <color rgb="FF63BE7B"/>
        <color rgb="FFFFEF9C"/>
      </colorScale>
    </cfRule>
    <cfRule type="colorScale" priority="354" dxfId="1">
      <colorScale>
        <cfvo type="min" val="0"/>
        <cfvo type="percentile" val="50"/>
        <cfvo type="max"/>
        <color rgb="FF63BE7B"/>
        <color rgb="FFFFEB84"/>
        <color rgb="FFF8696B"/>
      </colorScale>
    </cfRule>
  </conditionalFormatting>
  <conditionalFormatting sqref="H21">
    <cfRule type="colorScale" priority="352" dxfId="1">
      <colorScale>
        <cfvo type="min" val="0"/>
        <cfvo type="max"/>
        <color rgb="FF63BE7B"/>
        <color rgb="FFFFEF9C"/>
      </colorScale>
    </cfRule>
  </conditionalFormatting>
  <conditionalFormatting sqref="H22:H23">
    <cfRule type="colorScale" priority="351" dxfId="1">
      <colorScale>
        <cfvo type="min" val="0"/>
        <cfvo type="max"/>
        <color rgb="FF63BE7B"/>
        <color rgb="FFFFEF9C"/>
      </colorScale>
    </cfRule>
  </conditionalFormatting>
  <conditionalFormatting sqref="H20">
    <cfRule type="colorScale" priority="195" dxfId="1">
      <colorScale>
        <cfvo type="min" val="0"/>
        <cfvo type="percentile" val="50"/>
        <cfvo type="max"/>
        <color rgb="FFF8696B"/>
        <color rgb="FFFCFCFF"/>
        <color rgb="FF63BE7B"/>
      </colorScale>
    </cfRule>
    <cfRule type="colorScale" priority="350" dxfId="1">
      <colorScale>
        <cfvo type="min" val="0"/>
        <cfvo type="max"/>
        <color rgb="FF63BE7B"/>
        <color rgb="FFFFEF9C"/>
      </colorScale>
    </cfRule>
  </conditionalFormatting>
  <conditionalFormatting sqref="H28">
    <cfRule type="colorScale" priority="316" dxfId="1">
      <colorScale>
        <cfvo type="min" val="0"/>
        <cfvo type="percentile" val="50"/>
        <cfvo type="max"/>
        <color rgb="FFF8696B"/>
        <color rgb="FFFFEB84"/>
        <color rgb="FF63BE7B"/>
      </colorScale>
    </cfRule>
    <cfRule type="colorScale" priority="349" dxfId="1">
      <colorScale>
        <cfvo type="min" val="0"/>
        <cfvo type="max"/>
        <color rgb="FF63BE7B"/>
        <color rgb="FFFFEF9C"/>
      </colorScale>
    </cfRule>
  </conditionalFormatting>
  <conditionalFormatting sqref="H31">
    <cfRule type="colorScale" priority="317" dxfId="1">
      <colorScale>
        <cfvo type="min" val="0"/>
        <cfvo type="percentile" val="50"/>
        <cfvo type="max"/>
        <color rgb="FFF8696B"/>
        <color rgb="FFFCFCFF"/>
        <color rgb="FF63BE7B"/>
      </colorScale>
    </cfRule>
    <cfRule type="colorScale" priority="348" dxfId="1">
      <colorScale>
        <cfvo type="min" val="0"/>
        <cfvo type="max"/>
        <color rgb="FF63BE7B"/>
        <color rgb="FFFFEF9C"/>
      </colorScale>
    </cfRule>
  </conditionalFormatting>
  <conditionalFormatting sqref="H34">
    <cfRule type="colorScale" priority="109" dxfId="1">
      <colorScale>
        <cfvo type="min" val="0"/>
        <cfvo type="max"/>
        <color rgb="FF63BE7B"/>
        <color rgb="FFFFEF9C"/>
      </colorScale>
    </cfRule>
    <cfRule type="colorScale" priority="132" dxfId="1">
      <colorScale>
        <cfvo type="min" val="0"/>
        <cfvo type="percentile" val="50"/>
        <cfvo type="max"/>
        <color rgb="FFF8696B"/>
        <color rgb="FFFFEB84"/>
        <color rgb="FF63BE7B"/>
      </colorScale>
    </cfRule>
  </conditionalFormatting>
  <conditionalFormatting sqref="H33">
    <cfRule type="colorScale" priority="110" dxfId="1">
      <colorScale>
        <cfvo type="min" val="0"/>
        <cfvo type="max"/>
        <color rgb="FF63BE7B"/>
        <color rgb="FFFFEF9C"/>
      </colorScale>
    </cfRule>
    <cfRule type="colorScale" priority="190" dxfId="1">
      <colorScale>
        <cfvo type="min" val="0"/>
        <cfvo type="percentile" val="50"/>
        <cfvo type="max"/>
        <color rgb="FFF8696B"/>
        <color rgb="FFFCFCFF"/>
        <color rgb="FF63BE7B"/>
      </colorScale>
    </cfRule>
  </conditionalFormatting>
  <conditionalFormatting sqref="H39">
    <cfRule type="colorScale" priority="318" dxfId="1">
      <colorScale>
        <cfvo type="min" val="0"/>
        <cfvo type="percentile" val="50"/>
        <cfvo type="max"/>
        <color rgb="FFF8696B"/>
        <color rgb="FFFFEB84"/>
        <color rgb="FF63BE7B"/>
      </colorScale>
    </cfRule>
    <cfRule type="colorScale" priority="345" dxfId="1">
      <colorScale>
        <cfvo type="min" val="0"/>
        <cfvo type="max"/>
        <color rgb="FF63BE7B"/>
        <color rgb="FFFFEF9C"/>
      </colorScale>
    </cfRule>
  </conditionalFormatting>
  <conditionalFormatting sqref="H50:H51">
    <cfRule type="colorScale" priority="329" dxfId="1">
      <colorScale>
        <cfvo type="min" val="0"/>
        <cfvo type="percentile" val="50"/>
        <cfvo type="max"/>
        <color rgb="FF63BE7B"/>
        <color rgb="FFFFEB84"/>
        <color rgb="FFF8696B"/>
      </colorScale>
    </cfRule>
    <cfRule type="colorScale" priority="344" dxfId="1">
      <colorScale>
        <cfvo type="min" val="0"/>
        <cfvo type="max"/>
        <color rgb="FF63BE7B"/>
        <color rgb="FFFFEF9C"/>
      </colorScale>
    </cfRule>
  </conditionalFormatting>
  <conditionalFormatting sqref="H54:H56">
    <cfRule type="colorScale" priority="342" dxfId="1">
      <colorScale>
        <cfvo type="min" val="0"/>
        <cfvo type="max"/>
        <color rgb="FF63BE7B"/>
        <color rgb="FFFFEF9C"/>
      </colorScale>
    </cfRule>
  </conditionalFormatting>
  <conditionalFormatting sqref="H64">
    <cfRule type="colorScale" priority="95" dxfId="1">
      <colorScale>
        <cfvo type="min" val="0"/>
        <cfvo type="percentile" val="50"/>
        <cfvo type="max"/>
        <color rgb="FFF8696B"/>
        <color rgb="FFFFEB84"/>
        <color rgb="FF63BE7B"/>
      </colorScale>
    </cfRule>
    <cfRule type="colorScale" priority="96" dxfId="1">
      <colorScale>
        <cfvo type="min" val="0"/>
        <cfvo type="max"/>
        <color rgb="FF63BE7B"/>
        <color rgb="FFFFEF9C"/>
      </colorScale>
    </cfRule>
  </conditionalFormatting>
  <conditionalFormatting sqref="H77">
    <cfRule type="colorScale" priority="91" dxfId="1">
      <colorScale>
        <cfvo type="min" val="0"/>
        <cfvo type="percentile" val="50"/>
        <cfvo type="max"/>
        <color rgb="FFF8696B"/>
        <color rgb="FFFFEB84"/>
        <color rgb="FF63BE7B"/>
      </colorScale>
    </cfRule>
    <cfRule type="colorScale" priority="173" dxfId="1">
      <colorScale>
        <cfvo type="min" val="0"/>
        <cfvo type="max"/>
        <color rgb="FF63BE7B"/>
        <color rgb="FFFFEF9C"/>
      </colorScale>
    </cfRule>
  </conditionalFormatting>
  <conditionalFormatting sqref="H79">
    <cfRule type="colorScale" priority="90" dxfId="1">
      <colorScale>
        <cfvo type="min" val="0"/>
        <cfvo type="percentile" val="50"/>
        <cfvo type="max"/>
        <color rgb="FFF8696B"/>
        <color rgb="FFFFEB84"/>
        <color rgb="FF63BE7B"/>
      </colorScale>
    </cfRule>
    <cfRule type="colorScale" priority="172" dxfId="1">
      <colorScale>
        <cfvo type="min" val="0"/>
        <cfvo type="max"/>
        <color rgb="FF63BE7B"/>
        <color rgb="FFFFEF9C"/>
      </colorScale>
    </cfRule>
  </conditionalFormatting>
  <conditionalFormatting sqref="H48">
    <cfRule type="colorScale" priority="183" dxfId="1">
      <colorScale>
        <cfvo type="min" val="0"/>
        <cfvo type="max"/>
        <color rgb="FF63BE7B"/>
        <color rgb="FFFFEF9C"/>
      </colorScale>
    </cfRule>
    <cfRule type="colorScale" priority="331" dxfId="1">
      <colorScale>
        <cfvo type="min" val="0"/>
        <cfvo type="percentile" val="50"/>
        <cfvo type="max"/>
        <color rgb="FF63BE7B"/>
        <color rgb="FFFFEB84"/>
        <color rgb="FFF8696B"/>
      </colorScale>
    </cfRule>
  </conditionalFormatting>
  <conditionalFormatting sqref="H49">
    <cfRule type="colorScale" priority="330" dxfId="1">
      <colorScale>
        <cfvo type="min" val="0"/>
        <cfvo type="percentile" val="50"/>
        <cfvo type="max"/>
        <color rgb="FF63BE7B"/>
        <color rgb="FFFFEB84"/>
        <color rgb="FFF8696B"/>
      </colorScale>
    </cfRule>
  </conditionalFormatting>
  <conditionalFormatting sqref="H89">
    <cfRule type="colorScale" priority="326" dxfId="1">
      <colorScale>
        <cfvo type="min" val="0"/>
        <cfvo type="percentile" val="50"/>
        <cfvo type="max"/>
        <color rgb="FFF8696B"/>
        <color rgb="FFFFEB84"/>
        <color rgb="FF63BE7B"/>
      </colorScale>
    </cfRule>
  </conditionalFormatting>
  <conditionalFormatting sqref="H84">
    <cfRule type="colorScale" priority="168" dxfId="1">
      <colorScale>
        <cfvo type="min" val="0"/>
        <cfvo type="max"/>
        <color rgb="FF63BE7B"/>
        <color rgb="FFFFEF9C"/>
      </colorScale>
    </cfRule>
    <cfRule type="colorScale" priority="324" dxfId="1">
      <colorScale>
        <cfvo type="min" val="0"/>
        <cfvo type="percentile" val="50"/>
        <cfvo type="max"/>
        <color rgb="FF63BE7B"/>
        <color rgb="FFFFEB84"/>
        <color rgb="FFF8696B"/>
      </colorScale>
    </cfRule>
  </conditionalFormatting>
  <conditionalFormatting sqref="H76:H78">
    <cfRule type="colorScale" priority="320" dxfId="1">
      <colorScale>
        <cfvo type="min" val="0"/>
        <cfvo type="percentile" val="50"/>
        <cfvo type="max"/>
        <color rgb="FFF8696B"/>
        <color rgb="FFFFEB84"/>
        <color rgb="FF63BE7B"/>
      </colorScale>
    </cfRule>
  </conditionalFormatting>
  <conditionalFormatting sqref="H20:H22">
    <cfRule type="colorScale" priority="315" dxfId="1">
      <colorScale>
        <cfvo type="min" val="0"/>
        <cfvo type="percentile" val="50"/>
        <cfvo type="max"/>
        <color rgb="FFF8696B"/>
        <color rgb="FFFFEB84"/>
        <color rgb="FF63BE7B"/>
      </colorScale>
    </cfRule>
  </conditionalFormatting>
  <conditionalFormatting sqref="H22">
    <cfRule type="colorScale" priority="194" dxfId="1">
      <colorScale>
        <cfvo type="min" val="0"/>
        <cfvo type="percentile" val="50"/>
        <cfvo type="max"/>
        <color rgb="FFF8696B"/>
        <color rgb="FFFCFCFF"/>
        <color rgb="FF63BE7B"/>
      </colorScale>
    </cfRule>
    <cfRule type="colorScale" priority="276" dxfId="1">
      <colorScale>
        <cfvo type="min" val="0"/>
        <cfvo type="max"/>
        <color rgb="FF63BE7B"/>
        <color rgb="FFFFEF9C"/>
      </colorScale>
    </cfRule>
  </conditionalFormatting>
  <conditionalFormatting sqref="H23">
    <cfRule type="colorScale" priority="75" dxfId="1">
      <colorScale>
        <cfvo type="min" val="0"/>
        <cfvo type="percentile" val="50"/>
        <cfvo type="max"/>
        <color rgb="FFF8696B"/>
        <color rgb="FFFFEB84"/>
        <color rgb="FF63BE7B"/>
      </colorScale>
    </cfRule>
    <cfRule type="colorScale" priority="112" dxfId="1">
      <colorScale>
        <cfvo type="min" val="0"/>
        <cfvo type="max"/>
        <color rgb="FF63BE7B"/>
        <color rgb="FFFFEF9C"/>
      </colorScale>
    </cfRule>
  </conditionalFormatting>
  <conditionalFormatting sqref="H15">
    <cfRule type="colorScale" priority="121" dxfId="1">
      <colorScale>
        <cfvo type="min" val="0"/>
        <cfvo type="percentile" val="50"/>
        <cfvo type="max"/>
        <color rgb="FFF8696B"/>
        <color rgb="FFFFEB84"/>
        <color rgb="FF63BE7B"/>
      </colorScale>
    </cfRule>
    <cfRule type="colorScale" priority="133" dxfId="1">
      <colorScale>
        <cfvo type="min" val="0"/>
        <cfvo type="max"/>
        <color rgb="FF63BE7B"/>
        <color rgb="FFFFEF9C"/>
      </colorScale>
    </cfRule>
  </conditionalFormatting>
  <conditionalFormatting sqref="D67:D70">
    <cfRule type="colorScale" priority="310" dxfId="1">
      <colorScale>
        <cfvo type="min" val="0"/>
        <cfvo type="percentile" val="50"/>
        <cfvo type="max"/>
        <color rgb="FFF8696B"/>
        <color rgb="FFFFEB84"/>
        <color rgb="FF63BE7B"/>
      </colorScale>
    </cfRule>
  </conditionalFormatting>
  <conditionalFormatting sqref="D71:D79">
    <cfRule type="colorScale" priority="309" dxfId="1">
      <colorScale>
        <cfvo type="min" val="0"/>
        <cfvo type="percentile" val="50"/>
        <cfvo type="max"/>
        <color rgb="FFF8696B"/>
        <color rgb="FFFFEB84"/>
        <color rgb="FF63BE7B"/>
      </colorScale>
    </cfRule>
  </conditionalFormatting>
  <conditionalFormatting sqref="H8">
    <cfRule type="colorScale" priority="117" dxfId="1">
      <colorScale>
        <cfvo type="min" val="0"/>
        <cfvo type="percentile" val="50"/>
        <cfvo type="max"/>
        <color rgb="FFF8696B"/>
        <color rgb="FFFFEB84"/>
        <color rgb="FF63BE7B"/>
      </colorScale>
    </cfRule>
    <cfRule type="colorScale" priority="135" dxfId="1">
      <colorScale>
        <cfvo type="min" val="0"/>
        <cfvo type="max"/>
        <color rgb="FF63BE7B"/>
        <color rgb="FFFFEF9C"/>
      </colorScale>
    </cfRule>
  </conditionalFormatting>
  <conditionalFormatting sqref="H13">
    <cfRule type="colorScale" priority="116" dxfId="1">
      <colorScale>
        <cfvo type="min" val="0"/>
        <cfvo type="percentile" val="50"/>
        <cfvo type="max"/>
        <color rgb="FFF8696B"/>
        <color rgb="FFFFEB84"/>
        <color rgb="FF63BE7B"/>
      </colorScale>
    </cfRule>
    <cfRule type="colorScale" priority="307" dxfId="1">
      <colorScale>
        <cfvo type="min" val="0"/>
        <cfvo type="max"/>
        <color rgb="FF63BE7B"/>
        <color rgb="FFFFEF9C"/>
      </colorScale>
    </cfRule>
  </conditionalFormatting>
  <conditionalFormatting sqref="H19">
    <cfRule type="colorScale" priority="196" dxfId="1">
      <colorScale>
        <cfvo type="min" val="0"/>
        <cfvo type="percentile" val="50"/>
        <cfvo type="max"/>
        <color rgb="FFF8696B"/>
        <color rgb="FFFCFCFF"/>
        <color rgb="FF63BE7B"/>
      </colorScale>
    </cfRule>
    <cfRule type="colorScale" priority="273" dxfId="1">
      <colorScale>
        <cfvo type="min" val="0"/>
        <cfvo type="max"/>
        <color rgb="FF63BE7B"/>
        <color rgb="FFFFEF9C"/>
      </colorScale>
    </cfRule>
  </conditionalFormatting>
  <conditionalFormatting sqref="H24">
    <cfRule type="colorScale" priority="305" dxfId="1">
      <colorScale>
        <cfvo type="min" val="0"/>
        <cfvo type="percentile" val="50"/>
        <cfvo type="max"/>
        <color rgb="FFF8696B"/>
        <color rgb="FFFFEB84"/>
        <color rgb="FF63BE7B"/>
      </colorScale>
    </cfRule>
  </conditionalFormatting>
  <conditionalFormatting sqref="H27">
    <cfRule type="colorScale" priority="304" dxfId="1">
      <colorScale>
        <cfvo type="min" val="0"/>
        <cfvo type="percentile" val="50"/>
        <cfvo type="max"/>
        <color rgb="FFF8696B"/>
        <color rgb="FFFFEB84"/>
        <color rgb="FF63BE7B"/>
      </colorScale>
    </cfRule>
  </conditionalFormatting>
  <conditionalFormatting sqref="H32">
    <cfRule type="colorScale" priority="83" dxfId="1">
      <colorScale>
        <cfvo type="min" val="0"/>
        <cfvo type="max"/>
        <color rgb="FF63BE7B"/>
        <color rgb="FFFFEF9C"/>
      </colorScale>
    </cfRule>
    <cfRule type="colorScale" priority="303" dxfId="1">
      <colorScale>
        <cfvo type="min" val="0"/>
        <cfvo type="percentile" val="50"/>
        <cfvo type="max"/>
        <color rgb="FF63BE7B"/>
        <color rgb="FFFFEB84"/>
        <color rgb="FFF8696B"/>
      </colorScale>
    </cfRule>
  </conditionalFormatting>
  <conditionalFormatting sqref="H37">
    <cfRule type="colorScale" priority="302" dxfId="1">
      <colorScale>
        <cfvo type="min" val="0"/>
        <cfvo type="max"/>
        <color rgb="FF63BE7B"/>
        <color rgb="FFFFEF9C"/>
      </colorScale>
    </cfRule>
  </conditionalFormatting>
  <conditionalFormatting sqref="H41">
    <cfRule type="colorScale" priority="189" dxfId="1">
      <colorScale>
        <cfvo type="min" val="0"/>
        <cfvo type="max"/>
        <color rgb="FF63BE7B"/>
        <color rgb="FFFFEF9C"/>
      </colorScale>
    </cfRule>
    <cfRule type="colorScale" priority="301" dxfId="1">
      <colorScale>
        <cfvo type="min" val="0"/>
        <cfvo type="percentile" val="50"/>
        <cfvo type="max"/>
        <color rgb="FF63BE7B"/>
        <color rgb="FFFFEB84"/>
        <color rgb="FFF8696B"/>
      </colorScale>
    </cfRule>
  </conditionalFormatting>
  <conditionalFormatting sqref="H47">
    <cfRule type="colorScale" priority="87" dxfId="1">
      <colorScale>
        <cfvo type="min" val="0"/>
        <cfvo type="max"/>
        <color rgb="FF63BE7B"/>
        <color rgb="FFFFEF9C"/>
      </colorScale>
    </cfRule>
    <cfRule type="colorScale" priority="300" dxfId="1">
      <colorScale>
        <cfvo type="min" val="0"/>
        <cfvo type="percentile" val="50"/>
        <cfvo type="max"/>
        <color rgb="FF63BE7B"/>
        <color rgb="FFFFEB84"/>
        <color rgb="FFF8696B"/>
      </colorScale>
    </cfRule>
  </conditionalFormatting>
  <conditionalFormatting sqref="H52">
    <cfRule type="colorScale" priority="299" dxfId="1">
      <colorScale>
        <cfvo type="min" val="0"/>
        <cfvo type="max"/>
        <color rgb="FF63BE7B"/>
        <color rgb="FFFFEF9C"/>
      </colorScale>
    </cfRule>
  </conditionalFormatting>
  <conditionalFormatting sqref="H59">
    <cfRule type="colorScale" priority="94" dxfId="1">
      <colorScale>
        <cfvo type="min" val="0"/>
        <cfvo type="percentile" val="50"/>
        <cfvo type="max"/>
        <color rgb="FFF8696B"/>
        <color rgb="FFFFEB84"/>
        <color rgb="FF63BE7B"/>
      </colorScale>
    </cfRule>
    <cfRule type="colorScale" priority="179" dxfId="1">
      <colorScale>
        <cfvo type="min" val="0"/>
        <cfvo type="max"/>
        <color rgb="FF63BE7B"/>
        <color rgb="FFFFEF9C"/>
      </colorScale>
    </cfRule>
  </conditionalFormatting>
  <conditionalFormatting sqref="H67">
    <cfRule type="colorScale" priority="297" dxfId="1">
      <colorScale>
        <cfvo type="min" val="0"/>
        <cfvo type="percentile" val="50"/>
        <cfvo type="max"/>
        <color rgb="FFF8696B"/>
        <color rgb="FFFFEB84"/>
        <color rgb="FF63BE7B"/>
      </colorScale>
    </cfRule>
  </conditionalFormatting>
  <conditionalFormatting sqref="H71">
    <cfRule type="colorScale" priority="296" dxfId="1">
      <colorScale>
        <cfvo type="min" val="0"/>
        <cfvo type="percentile" val="50"/>
        <cfvo type="max"/>
        <color rgb="FFF8696B"/>
        <color rgb="FFFFEB84"/>
        <color rgb="FF63BE7B"/>
      </colorScale>
    </cfRule>
  </conditionalFormatting>
  <conditionalFormatting sqref="H80">
    <cfRule type="colorScale" priority="171" dxfId="1">
      <colorScale>
        <cfvo type="min" val="0"/>
        <cfvo type="percentile" val="50"/>
        <cfvo type="max"/>
        <color rgb="FFF8696B"/>
        <color rgb="FFFCFCFF"/>
        <color rgb="FF63BE7B"/>
      </colorScale>
    </cfRule>
    <cfRule type="colorScale" priority="295" dxfId="1">
      <colorScale>
        <cfvo type="min" val="0"/>
        <cfvo type="max"/>
        <color rgb="FF63BE7B"/>
        <color rgb="FFFFEF9C"/>
      </colorScale>
    </cfRule>
  </conditionalFormatting>
  <conditionalFormatting sqref="H29">
    <cfRule type="colorScale" priority="266" dxfId="1">
      <colorScale>
        <cfvo type="min" val="0"/>
        <cfvo type="percentile" val="50"/>
        <cfvo type="max"/>
        <color rgb="FFF8696B"/>
        <color rgb="FFFFEB84"/>
        <color rgb="FF63BE7B"/>
      </colorScale>
    </cfRule>
  </conditionalFormatting>
  <conditionalFormatting sqref="H30">
    <cfRule type="colorScale" priority="265" dxfId="1">
      <colorScale>
        <cfvo type="min" val="0"/>
        <cfvo type="percentile" val="50"/>
        <cfvo type="max"/>
        <color rgb="FFF8696B"/>
        <color rgb="FFFFEB84"/>
        <color rgb="FF63BE7B"/>
      </colorScale>
    </cfRule>
  </conditionalFormatting>
  <conditionalFormatting sqref="H42">
    <cfRule type="colorScale" priority="106" dxfId="1">
      <colorScale>
        <cfvo type="min" val="0"/>
        <cfvo type="max"/>
        <color rgb="FF63BE7B"/>
        <color rgb="FFFFEF9C"/>
      </colorScale>
    </cfRule>
    <cfRule type="colorScale" priority="188" dxfId="1">
      <colorScale>
        <cfvo type="min" val="0"/>
        <cfvo type="percentile" val="50"/>
        <cfvo type="max"/>
        <color rgb="FFF8696B"/>
        <color rgb="FFFCFCFF"/>
        <color rgb="FF63BE7B"/>
      </colorScale>
    </cfRule>
  </conditionalFormatting>
  <conditionalFormatting sqref="E41">
    <cfRule type="colorScale" priority="252" dxfId="1">
      <colorScale>
        <cfvo type="min" val="0"/>
        <cfvo type="percentile" val="50"/>
        <cfvo type="max"/>
        <color rgb="FF63BE7B"/>
        <color rgb="FFFFEB84"/>
        <color rgb="FFF8696B"/>
      </colorScale>
    </cfRule>
  </conditionalFormatting>
  <conditionalFormatting sqref="H39:H40">
    <cfRule type="colorScale" priority="217" dxfId="1">
      <colorScale>
        <cfvo type="min" val="0"/>
        <cfvo type="max"/>
        <color rgb="FF63BE7B"/>
        <color rgb="FFFFEF9C"/>
      </colorScale>
    </cfRule>
  </conditionalFormatting>
  <conditionalFormatting sqref="H10">
    <cfRule type="colorScale" priority="124" dxfId="1">
      <colorScale>
        <cfvo type="min" val="0"/>
        <cfvo type="percentile" val="50"/>
        <cfvo type="max"/>
        <color rgb="FFF8696B"/>
        <color rgb="FFFFEB84"/>
        <color rgb="FF63BE7B"/>
      </colorScale>
    </cfRule>
  </conditionalFormatting>
  <conditionalFormatting sqref="H12">
    <cfRule type="colorScale" priority="122" dxfId="1">
      <colorScale>
        <cfvo type="min" val="0"/>
        <cfvo type="percentile" val="50"/>
        <cfvo type="max"/>
        <color rgb="FFF8696B"/>
        <color rgb="FFFFEB84"/>
        <color rgb="FF63BE7B"/>
      </colorScale>
    </cfRule>
  </conditionalFormatting>
  <conditionalFormatting sqref="H16">
    <cfRule type="colorScale" priority="115" dxfId="1">
      <colorScale>
        <cfvo type="min" val="0"/>
        <cfvo type="percentile" val="50"/>
        <cfvo type="max"/>
        <color rgb="FFF8696B"/>
        <color rgb="FFFFEB84"/>
        <color rgb="FF63BE7B"/>
      </colorScale>
    </cfRule>
    <cfRule type="colorScale" priority="201" dxfId="1">
      <colorScale>
        <cfvo type="min" val="0"/>
        <cfvo type="max"/>
        <color rgb="FF63BE7B"/>
        <color rgb="FFFFEF9C"/>
      </colorScale>
    </cfRule>
  </conditionalFormatting>
  <conditionalFormatting sqref="H17:H18">
    <cfRule type="colorScale" priority="200" dxfId="1">
      <colorScale>
        <cfvo type="min" val="0"/>
        <cfvo type="max"/>
        <color rgb="FF63BE7B"/>
        <color rgb="FFFFEF9C"/>
      </colorScale>
    </cfRule>
  </conditionalFormatting>
  <conditionalFormatting sqref="H11">
    <cfRule type="colorScale" priority="118" dxfId="1">
      <colorScale>
        <cfvo type="min" val="0"/>
        <cfvo type="percentile" val="50"/>
        <cfvo type="max"/>
        <color rgb="FFF8696B"/>
        <color rgb="FFFFEB84"/>
        <color rgb="FF63BE7B"/>
      </colorScale>
    </cfRule>
    <cfRule type="colorScale" priority="127" dxfId="1">
      <colorScale>
        <cfvo type="min" val="0"/>
        <cfvo type="max"/>
        <color rgb="FF63BE7B"/>
        <color rgb="FFFFEF9C"/>
      </colorScale>
    </cfRule>
  </conditionalFormatting>
  <conditionalFormatting sqref="H25">
    <cfRule type="colorScale" priority="192" dxfId="1">
      <colorScale>
        <cfvo type="min" val="0"/>
        <cfvo type="percentile" val="50"/>
        <cfvo type="max"/>
        <color rgb="FFF8696B"/>
        <color rgb="FFFCFCFF"/>
        <color rgb="FF63BE7B"/>
      </colorScale>
    </cfRule>
  </conditionalFormatting>
  <conditionalFormatting sqref="H43">
    <cfRule type="colorScale" priority="105" dxfId="1">
      <colorScale>
        <cfvo type="min" val="0"/>
        <cfvo type="max"/>
        <color rgb="FF63BE7B"/>
        <color rgb="FFFFEF9C"/>
      </colorScale>
    </cfRule>
    <cfRule type="colorScale" priority="131" dxfId="1">
      <colorScale>
        <cfvo type="min" val="0"/>
        <cfvo type="percentile" val="50"/>
        <cfvo type="max"/>
        <color rgb="FFF8696B"/>
        <color rgb="FFFCFCFF"/>
        <color rgb="FF63BE7B"/>
      </colorScale>
    </cfRule>
  </conditionalFormatting>
  <conditionalFormatting sqref="H44:H46">
    <cfRule type="colorScale" priority="186" dxfId="1">
      <colorScale>
        <cfvo type="min" val="0"/>
        <cfvo type="max"/>
        <color rgb="FFF8696B"/>
        <color rgb="FFFCFCFF"/>
      </colorScale>
    </cfRule>
  </conditionalFormatting>
  <conditionalFormatting sqref="H44">
    <cfRule type="colorScale" priority="130" dxfId="1">
      <colorScale>
        <cfvo type="min" val="0"/>
        <cfvo type="max"/>
        <color rgb="FF63BE7B"/>
        <color rgb="FFFFEF9C"/>
      </colorScale>
    </cfRule>
    <cfRule type="colorScale" priority="185" dxfId="1">
      <colorScale>
        <cfvo type="min" val="0"/>
        <cfvo type="percentile" val="50"/>
        <cfvo type="max"/>
        <color rgb="FF5A8AC6"/>
        <color rgb="FFFCFCFF"/>
        <color rgb="FFF8696B"/>
      </colorScale>
    </cfRule>
  </conditionalFormatting>
  <conditionalFormatting sqref="H49:H51">
    <cfRule type="colorScale" priority="182" dxfId="1">
      <colorScale>
        <cfvo type="min" val="0"/>
        <cfvo type="max"/>
        <color rgb="FFFFEF9C"/>
        <color rgb="FF63BE7B"/>
      </colorScale>
    </cfRule>
  </conditionalFormatting>
  <conditionalFormatting sqref="H53">
    <cfRule type="colorScale" priority="181" dxfId="1">
      <colorScale>
        <cfvo type="min" val="0"/>
        <cfvo type="max"/>
        <color rgb="FF63BE7B"/>
        <color rgb="FFFFEF9C"/>
      </colorScale>
    </cfRule>
  </conditionalFormatting>
  <conditionalFormatting sqref="H58">
    <cfRule type="colorScale" priority="180" dxfId="1">
      <colorScale>
        <cfvo type="min" val="0"/>
        <cfvo type="max"/>
        <color rgb="FF63BE7B"/>
        <color rgb="FFFFEF9C"/>
      </colorScale>
    </cfRule>
  </conditionalFormatting>
  <conditionalFormatting sqref="H60">
    <cfRule type="colorScale" priority="177" dxfId="1">
      <colorScale>
        <cfvo type="min" val="0"/>
        <cfvo type="percentile" val="50"/>
        <cfvo type="max"/>
        <color rgb="FFF8696B"/>
        <color rgb="FFFCFCFF"/>
        <color rgb="FF63BE7B"/>
      </colorScale>
    </cfRule>
    <cfRule type="colorScale" priority="178" dxfId="1">
      <colorScale>
        <cfvo type="min" val="0"/>
        <cfvo type="max"/>
        <color rgb="FF63BE7B"/>
        <color rgb="FFFFEF9C"/>
      </colorScale>
    </cfRule>
  </conditionalFormatting>
  <conditionalFormatting sqref="H76">
    <cfRule type="colorScale" priority="174" dxfId="1">
      <colorScale>
        <cfvo type="min" val="0"/>
        <cfvo type="max"/>
        <color rgb="FFFFEF9C"/>
        <color rgb="FF63BE7B"/>
      </colorScale>
    </cfRule>
  </conditionalFormatting>
  <conditionalFormatting sqref="H82">
    <cfRule type="colorScale" priority="170" dxfId="1">
      <colorScale>
        <cfvo type="min" val="0"/>
        <cfvo type="max"/>
        <color rgb="FF63BE7B"/>
        <color rgb="FFFFEF9C"/>
      </colorScale>
    </cfRule>
  </conditionalFormatting>
  <conditionalFormatting sqref="H86">
    <cfRule type="colorScale" priority="167" dxfId="1">
      <colorScale>
        <cfvo type="min" val="0"/>
        <cfvo type="max"/>
        <color rgb="FF63BE7B"/>
        <color rgb="FFFFEF9C"/>
      </colorScale>
    </cfRule>
  </conditionalFormatting>
  <conditionalFormatting sqref="H88">
    <cfRule type="colorScale" priority="166" dxfId="1">
      <colorScale>
        <cfvo type="min" val="0"/>
        <cfvo type="max"/>
        <color rgb="FFFFEF9C"/>
        <color rgb="FF63BE7B"/>
      </colorScale>
    </cfRule>
  </conditionalFormatting>
  <conditionalFormatting sqref="H7">
    <cfRule type="colorScale" priority="137" dxfId="1">
      <colorScale>
        <cfvo type="min" val="0"/>
        <cfvo type="percentile" val="50"/>
        <cfvo type="max"/>
        <color rgb="FFF8696B"/>
        <color rgb="FFFCFCFF"/>
        <color rgb="FF63BE7B"/>
      </colorScale>
    </cfRule>
  </conditionalFormatting>
  <conditionalFormatting sqref="H17">
    <cfRule type="colorScale" priority="134" dxfId="1">
      <colorScale>
        <cfvo type="min" val="0"/>
        <cfvo type="max"/>
        <color rgb="FF63BE7B"/>
        <color rgb="FFFFEF9C"/>
      </colorScale>
    </cfRule>
  </conditionalFormatting>
  <conditionalFormatting sqref="H45">
    <cfRule type="colorScale" priority="104" dxfId="1">
      <colorScale>
        <cfvo type="min" val="0"/>
        <cfvo type="max"/>
        <color rgb="FF63BE7B"/>
        <color rgb="FFFFEF9C"/>
      </colorScale>
    </cfRule>
  </conditionalFormatting>
  <conditionalFormatting sqref="H87">
    <cfRule type="colorScale" priority="126" dxfId="1">
      <colorScale>
        <cfvo type="min" val="0"/>
        <cfvo type="max"/>
        <color rgb="FFFFEF9C"/>
        <color rgb="FF63BE7B"/>
      </colorScale>
    </cfRule>
  </conditionalFormatting>
  <conditionalFormatting sqref="H17">
    <cfRule type="colorScale" priority="120" dxfId="1">
      <colorScale>
        <cfvo type="min" val="0"/>
        <cfvo type="percentile" val="50"/>
        <cfvo type="max"/>
        <color rgb="FFF8696B"/>
        <color rgb="FFFFEB84"/>
        <color rgb="FF63BE7B"/>
      </colorScale>
    </cfRule>
  </conditionalFormatting>
  <conditionalFormatting sqref="H18">
    <cfRule type="colorScale" priority="56" dxfId="1">
      <colorScale>
        <cfvo type="min" val="0"/>
        <cfvo type="percentile" val="50"/>
        <cfvo type="max"/>
        <color rgb="FFF8696B"/>
        <color rgb="FFFFEB84"/>
        <color rgb="FF63BE7B"/>
      </colorScale>
    </cfRule>
    <cfRule type="colorScale" priority="113" dxfId="1">
      <colorScale>
        <cfvo type="min" val="0"/>
        <cfvo type="max"/>
        <color rgb="FF63BE7B"/>
        <color rgb="FFFFEF9C"/>
      </colorScale>
    </cfRule>
  </conditionalFormatting>
  <conditionalFormatting sqref="H35">
    <cfRule type="colorScale" priority="108" dxfId="1">
      <colorScale>
        <cfvo type="min" val="0"/>
        <cfvo type="max"/>
        <color rgb="FF63BE7B"/>
        <color rgb="FFFFEF9C"/>
      </colorScale>
    </cfRule>
  </conditionalFormatting>
  <conditionalFormatting sqref="H38">
    <cfRule type="colorScale" priority="88" dxfId="1">
      <colorScale>
        <cfvo type="min" val="0"/>
        <cfvo type="percentile" val="50"/>
        <cfvo type="max"/>
        <color rgb="FFF8696B"/>
        <color rgb="FFFFEB84"/>
        <color rgb="FF63BE7B"/>
      </colorScale>
    </cfRule>
    <cfRule type="colorScale" priority="107" dxfId="1">
      <colorScale>
        <cfvo type="min" val="0"/>
        <cfvo type="max"/>
        <color rgb="FF63BE7B"/>
        <color rgb="FFFFEF9C"/>
      </colorScale>
    </cfRule>
  </conditionalFormatting>
  <conditionalFormatting sqref="H47:H48">
    <cfRule type="colorScale" priority="103" dxfId="1">
      <colorScale>
        <cfvo type="min" val="0"/>
        <cfvo type="percentile" val="50"/>
        <cfvo type="max"/>
        <color rgb="FFF8696B"/>
        <color rgb="FFFFEB84"/>
        <color rgb="FF63BE7B"/>
      </colorScale>
    </cfRule>
  </conditionalFormatting>
  <conditionalFormatting sqref="H54">
    <cfRule type="colorScale" priority="102" dxfId="1">
      <colorScale>
        <cfvo type="min" val="0"/>
        <cfvo type="max"/>
        <color rgb="FF63BE7B"/>
        <color rgb="FFFFEF9C"/>
      </colorScale>
    </cfRule>
  </conditionalFormatting>
  <conditionalFormatting sqref="H55">
    <cfRule type="colorScale" priority="101" dxfId="1">
      <colorScale>
        <cfvo type="min" val="0"/>
        <cfvo type="percentile" val="50"/>
        <cfvo type="max"/>
        <color rgb="FFF8696B"/>
        <color rgb="FFFFEB84"/>
        <color rgb="FF63BE7B"/>
      </colorScale>
    </cfRule>
  </conditionalFormatting>
  <conditionalFormatting sqref="H56">
    <cfRule type="colorScale" priority="100" dxfId="1">
      <colorScale>
        <cfvo type="min" val="0"/>
        <cfvo type="max"/>
        <color rgb="FF63BE7B"/>
        <color rgb="FFFFEF9C"/>
      </colorScale>
    </cfRule>
  </conditionalFormatting>
  <conditionalFormatting sqref="H57">
    <cfRule type="colorScale" priority="99" dxfId="1">
      <colorScale>
        <cfvo type="min" val="0"/>
        <cfvo type="percentile" val="50"/>
        <cfvo type="max"/>
        <color rgb="FFF8696B"/>
        <color rgb="FFFFEB84"/>
        <color rgb="FF63BE7B"/>
      </colorScale>
    </cfRule>
  </conditionalFormatting>
  <conditionalFormatting sqref="H62">
    <cfRule type="colorScale" priority="98" dxfId="1">
      <colorScale>
        <cfvo type="min" val="0"/>
        <cfvo type="max"/>
        <color rgb="FF63BE7B"/>
        <color rgb="FFFFEF9C"/>
      </colorScale>
    </cfRule>
  </conditionalFormatting>
  <conditionalFormatting sqref="H63">
    <cfRule type="colorScale" priority="97" dxfId="1">
      <colorScale>
        <cfvo type="min" val="0"/>
        <cfvo type="percentile" val="50"/>
        <cfvo type="max"/>
        <color rgb="FFF8696B"/>
        <color rgb="FFFFEB84"/>
        <color rgb="FF63BE7B"/>
      </colorScale>
    </cfRule>
  </conditionalFormatting>
  <conditionalFormatting sqref="H36">
    <cfRule type="colorScale" priority="89" dxfId="1">
      <colorScale>
        <cfvo type="min" val="0"/>
        <cfvo type="max"/>
        <color rgb="FF63BE7B"/>
        <color rgb="FFFFEF9C"/>
      </colorScale>
    </cfRule>
  </conditionalFormatting>
  <conditionalFormatting sqref="H50">
    <cfRule type="colorScale" priority="86" dxfId="1">
      <colorScale>
        <cfvo type="min" val="0"/>
        <cfvo type="max"/>
        <color rgb="FF63BE7B"/>
        <color rgb="FFFFEF9C"/>
      </colorScale>
    </cfRule>
  </conditionalFormatting>
  <conditionalFormatting sqref="D59:D66">
    <cfRule type="colorScale" priority="82" dxfId="1">
      <colorScale>
        <cfvo type="min" val="0"/>
        <cfvo type="percentile" val="50"/>
        <cfvo type="max"/>
        <color rgb="FFF8696B"/>
        <color rgb="FFFFEB84"/>
        <color rgb="FF63BE7B"/>
      </colorScale>
    </cfRule>
  </conditionalFormatting>
  <conditionalFormatting sqref="D8:D18">
    <cfRule type="colorScale" priority="430" dxfId="1">
      <colorScale>
        <cfvo type="min" val="0"/>
        <cfvo type="percentile" val="50"/>
        <cfvo type="max"/>
        <color rgb="FFF8696B"/>
        <color rgb="FFFFEB84"/>
        <color rgb="FF63BE7B"/>
      </colorScale>
    </cfRule>
  </conditionalFormatting>
  <conditionalFormatting sqref="H61">
    <cfRule type="aboveAverage" priority="4" dxfId="0" stopIfTrue="1" aboveAverage="0">
      <formula>H61&lt;AVERAGE(IF(ISERROR($H$61:$H$61),"",IF(ISBLANK($H$61:$H$61),"",$H$61:$H$61)))</formula>
    </cfRule>
  </conditionalFormatting>
  <conditionalFormatting sqref="H61">
    <cfRule type="colorScale" priority="3" dxfId="1">
      <colorScale>
        <cfvo type="min" val="0"/>
        <cfvo type="percentile" val="50"/>
        <cfvo type="max"/>
        <color rgb="FF63BE7B"/>
        <color rgb="FFFFEB84"/>
        <color rgb="FFF8696B"/>
      </colorScale>
    </cfRule>
  </conditionalFormatting>
  <conditionalFormatting sqref="H61">
    <cfRule type="colorScale" priority="2" dxfId="1">
      <colorScale>
        <cfvo type="min" val="0"/>
        <cfvo type="percentile" val="50"/>
        <cfvo type="max"/>
        <color rgb="FF63BE7B"/>
        <color rgb="FFFCFCFF"/>
        <color rgb="FFF8696B"/>
      </colorScale>
    </cfRule>
  </conditionalFormatting>
  <conditionalFormatting sqref="H61">
    <cfRule type="colorScale" priority="1" dxfId="1">
      <colorScale>
        <cfvo type="min" val="0"/>
        <cfvo type="max"/>
        <color rgb="FF63BE7B"/>
        <color rgb="FFFFEF9C"/>
      </colorScale>
    </cfRule>
  </conditionalFormatting>
  <conditionalFormatting sqref="H25:H26">
    <cfRule type="colorScale" priority="448" dxfId="1">
      <colorScale>
        <cfvo type="min" val="0"/>
        <cfvo type="percentile" val="50"/>
        <cfvo type="max"/>
        <color rgb="FFF8696B"/>
        <color rgb="FFFCFCFF"/>
        <color rgb="FF63BE7B"/>
      </colorScale>
    </cfRule>
  </conditionalFormatting>
  <conditionalFormatting sqref="D19:D40">
    <cfRule type="colorScale" priority="449" dxfId="1">
      <colorScale>
        <cfvo type="min" val="0"/>
        <cfvo type="percentile" val="50"/>
        <cfvo type="max"/>
        <color rgb="FFF8696B"/>
        <color rgb="FFFFEB84"/>
        <color rgb="FF63BE7B"/>
      </colorScale>
    </cfRule>
  </conditionalFormatting>
  <conditionalFormatting sqref="B8:B58">
    <cfRule type="colorScale" priority="451" dxfId="1">
      <colorScale>
        <cfvo type="min" val="0"/>
        <cfvo type="max"/>
        <color rgb="FF63BE7B"/>
        <color rgb="FFFFEF9C"/>
      </colorScale>
    </cfRule>
    <cfRule type="colorScale" priority="452" dxfId="1">
      <colorScale>
        <cfvo type="min" val="0"/>
        <cfvo type="percentile" val="50"/>
        <cfvo type="max"/>
        <color rgb="FF63BE7B"/>
        <color rgb="FFFFEB84"/>
        <color rgb="FFF8696B"/>
      </colorScale>
    </cfRule>
  </conditionalFormatting>
  <conditionalFormatting sqref="H85">
    <cfRule type="colorScale" priority="473" dxfId="1">
      <colorScale>
        <cfvo type="min" val="0"/>
        <cfvo type="percentile" val="50"/>
        <cfvo type="max"/>
        <color rgb="FFF8696B"/>
        <color rgb="FFFFEB84"/>
        <color rgb="FF63BE7B"/>
      </colorScale>
    </cfRule>
  </conditionalFormatting>
  <conditionalFormatting sqref="H86:H87">
    <cfRule type="colorScale" priority="491" dxfId="1">
      <colorScale>
        <cfvo type="min" val="0"/>
        <cfvo type="max"/>
        <color rgb="FF63BE7B"/>
        <color rgb="FFFFEF9C"/>
      </colorScale>
    </cfRule>
  </conditionalFormatting>
  <conditionalFormatting sqref="H87">
    <cfRule type="colorScale" priority="492" dxfId="1">
      <colorScale>
        <cfvo type="min" val="0"/>
        <cfvo type="max"/>
        <color rgb="FF63BE7B"/>
        <color rgb="FFFFEF9C"/>
      </colorScale>
    </cfRule>
  </conditionalFormatting>
  <conditionalFormatting sqref="H85:H87">
    <cfRule type="colorScale" priority="513" dxfId="1">
      <colorScale>
        <cfvo type="min" val="0"/>
        <cfvo type="max"/>
        <color rgb="FF63BE7B"/>
        <color rgb="FFFFEF9C"/>
      </colorScale>
    </cfRule>
  </conditionalFormatting>
  <conditionalFormatting sqref="H89">
    <cfRule type="colorScale" priority="578" dxfId="1">
      <colorScale>
        <cfvo type="min" val="0"/>
        <cfvo type="max"/>
        <color rgb="FF63BE7B"/>
        <color rgb="FFFFEF9C"/>
      </colorScale>
    </cfRule>
  </conditionalFormatting>
  <conditionalFormatting sqref="H89:H90">
    <cfRule type="colorScale" priority="630" dxfId="1">
      <colorScale>
        <cfvo type="min" val="0"/>
        <cfvo type="percentile" val="50"/>
        <cfvo type="max"/>
        <color rgb="FFF8696B"/>
        <color rgb="FFFFEB84"/>
        <color rgb="FF63BE7B"/>
      </colorScale>
    </cfRule>
    <cfRule type="colorScale" priority="631" dxfId="1">
      <colorScale>
        <cfvo type="min" val="0"/>
        <cfvo type="max"/>
        <color rgb="FF63BE7B"/>
        <color rgb="FFFFEF9C"/>
      </colorScale>
    </cfRule>
  </conditionalFormatting>
  <conditionalFormatting sqref="H89">
    <cfRule type="colorScale" priority="634" dxfId="1">
      <colorScale>
        <cfvo type="min" val="0"/>
        <cfvo type="percentile" val="50"/>
        <cfvo type="max"/>
        <color rgb="FF63BE7B"/>
        <color rgb="FFFFEB84"/>
        <color rgb="FFF8696B"/>
      </colorScale>
    </cfRule>
  </conditionalFormatting>
  <conditionalFormatting sqref="H81:H90">
    <cfRule type="colorScale" priority="635" dxfId="1">
      <colorScale>
        <cfvo type="min" val="0"/>
        <cfvo type="percentile" val="50"/>
        <cfvo type="max"/>
        <color rgb="FFF8696B"/>
        <color rgb="FFFFEB84"/>
        <color rgb="FF63BE7B"/>
      </colorScale>
    </cfRule>
  </conditionalFormatting>
  <printOptions horizontalCentered="1"/>
  <pageMargins left="0.7480314960629921" right="0.7480314960629921" top="0.984251968503937" bottom="0.984251968503937" header="0" footer="0"/>
  <pageSetup fitToHeight="0" fitToWidth="1" horizontalDpi="600" verticalDpi="600" orientation="landscape" paperSize="5" scale="71" r:id="rId2"/>
  <rowBreaks count="4" manualBreakCount="4">
    <brk id="58" max="255" man="1"/>
    <brk id="67" max="9" man="1"/>
    <brk id="76" max="9" man="1"/>
    <brk id="84" max="9"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 width="160.28125" style="0" customWidth="1"/>
  </cols>
  <sheetData>
    <row r="1" ht="371.25" customHeight="1"/>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CONTRALORIA DEBOGOTA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cb_srosero</dc:creator>
  <cp:keywords/>
  <dc:description/>
  <cp:lastModifiedBy>SOLEDAD - 11</cp:lastModifiedBy>
  <cp:lastPrinted>2018-08-01T16:49:20Z</cp:lastPrinted>
  <dcterms:created xsi:type="dcterms:W3CDTF">2009-01-23T19:46:44Z</dcterms:created>
  <dcterms:modified xsi:type="dcterms:W3CDTF">2018-08-08T15:26:07Z</dcterms:modified>
  <cp:category/>
  <cp:version/>
  <cp:contentType/>
  <cp:contentStatus/>
</cp:coreProperties>
</file>